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60" tabRatio="902" activeTab="13"/>
  </bookViews>
  <sheets>
    <sheet name="tab1-1" sheetId="1" r:id="rId1"/>
    <sheet name="tab1-2" sheetId="2" r:id="rId2"/>
    <sheet name="tab1-3" sheetId="3" r:id="rId3"/>
    <sheet name="tab1-4 " sheetId="53" r:id="rId4"/>
    <sheet name="tab1-5" sheetId="51" r:id="rId5"/>
    <sheet name="tab1-6" sheetId="52" r:id="rId6"/>
    <sheet name="tab1-7" sheetId="54" r:id="rId7"/>
    <sheet name="tab1-8" sheetId="55" r:id="rId8"/>
    <sheet name="tab2-1" sheetId="9" r:id="rId9"/>
    <sheet name="tab2-1(cont)" sheetId="10" r:id="rId10"/>
    <sheet name="tab2-2 " sheetId="26" r:id="rId11"/>
    <sheet name="3-2" sheetId="12" r:id="rId12"/>
    <sheet name="2-4" sheetId="13" r:id="rId13"/>
    <sheet name="2-5" sheetId="14" r:id="rId14"/>
    <sheet name="2-6" sheetId="15" r:id="rId15"/>
    <sheet name="2-6(cont)" sheetId="16" r:id="rId16"/>
    <sheet name="2-7" sheetId="17" r:id="rId17"/>
    <sheet name="2-7(cont)" sheetId="18" r:id="rId18"/>
    <sheet name="2-8" sheetId="19" r:id="rId19"/>
    <sheet name="2-8(cont)" sheetId="20" r:id="rId20"/>
    <sheet name="2-9" sheetId="21" r:id="rId21"/>
    <sheet name="2-9(cont)" sheetId="22" r:id="rId22"/>
    <sheet name="2-10" sheetId="23" r:id="rId23"/>
    <sheet name="2-10(cont)" sheetId="24" r:id="rId24"/>
    <sheet name="Sheet1" sheetId="27" state="hidden" r:id="rId25"/>
    <sheet name="Sheet2" sheetId="28" state="hidden" r:id="rId26"/>
    <sheet name="Sheet3" sheetId="29" state="hidden" r:id="rId27"/>
    <sheet name="Sheet4" sheetId="30" state="hidden" r:id="rId28"/>
    <sheet name="Sheet5" sheetId="31" state="hidden" r:id="rId29"/>
    <sheet name="Sheet6" sheetId="32" state="hidden" r:id="rId30"/>
    <sheet name="Sheet7" sheetId="33" state="hidden" r:id="rId31"/>
    <sheet name="Sheet8" sheetId="34" state="hidden" r:id="rId32"/>
    <sheet name="Sheet9" sheetId="35" state="hidden" r:id="rId33"/>
    <sheet name="Sheet10" sheetId="36" state="hidden" r:id="rId34"/>
    <sheet name="Sheet11" sheetId="37" state="hidden" r:id="rId35"/>
    <sheet name="Sheet12" sheetId="38" state="hidden" r:id="rId36"/>
    <sheet name="Sheet13" sheetId="39" state="hidden" r:id="rId37"/>
    <sheet name="Sheet14" sheetId="40" state="hidden" r:id="rId38"/>
    <sheet name="Sheet15" sheetId="41" state="hidden" r:id="rId39"/>
    <sheet name="Sheet16" sheetId="42" state="hidden" r:id="rId40"/>
    <sheet name="Sheet17" sheetId="43" state="hidden" r:id="rId41"/>
    <sheet name="Sheet18" sheetId="44" state="hidden" r:id="rId42"/>
    <sheet name="Sheet19" sheetId="45" state="hidden" r:id="rId43"/>
    <sheet name="Sheet20" sheetId="46" state="hidden" r:id="rId44"/>
    <sheet name="Sheet21" sheetId="47" state="hidden" r:id="rId45"/>
    <sheet name="Sheet22" sheetId="48" state="hidden" r:id="rId46"/>
    <sheet name="Sheet23" sheetId="49" state="hidden" r:id="rId47"/>
  </sheets>
  <definedNames>
    <definedName name="OLE_LINK16" localSheetId="18">'2-8'!$C$11</definedName>
    <definedName name="OLE_LINK7" localSheetId="18">'2-8'!$A$1</definedName>
    <definedName name="_xlnm.Print_Area" localSheetId="22">'2-10'!$A$1:$J$33</definedName>
    <definedName name="_xlnm.Print_Area" localSheetId="23">'2-10(cont)'!$A$1:$J$32</definedName>
    <definedName name="_xlnm.Print_Area" localSheetId="12">'2-4'!$A$1:$L$13</definedName>
    <definedName name="_xlnm.Print_Area" localSheetId="13">'2-5'!$A$1:$K$32</definedName>
    <definedName name="_xlnm.Print_Area" localSheetId="14">'2-6'!$A$1:$J$33</definedName>
    <definedName name="_xlnm.Print_Area" localSheetId="15">'2-6(cont)'!$A$1:$J$32</definedName>
    <definedName name="_xlnm.Print_Area" localSheetId="16">'2-7'!$A$1:$J$33</definedName>
    <definedName name="_xlnm.Print_Area" localSheetId="17">'2-7(cont)'!$A$1:$J$33</definedName>
    <definedName name="_xlnm.Print_Area" localSheetId="18">'2-8'!$A$1:$J$33</definedName>
    <definedName name="_xlnm.Print_Area" localSheetId="19">'2-8(cont)'!$A$1:$J$32</definedName>
    <definedName name="_xlnm.Print_Area" localSheetId="20">'2-9'!$A$1:$J$33</definedName>
    <definedName name="_xlnm.Print_Area" localSheetId="21">'2-9(cont)'!$A$1:$J$34</definedName>
    <definedName name="_xlnm.Print_Area" localSheetId="11">'3-2'!$A$1:$L$12</definedName>
    <definedName name="_xlnm.Print_Area" localSheetId="0">'tab1-1'!$A$1:$K$20</definedName>
    <definedName name="_xlnm.Print_Area" localSheetId="1">'tab1-2'!$A$1:$N$13</definedName>
    <definedName name="_xlnm.Print_Area" localSheetId="2">'tab1-3'!$A$1:$I$20</definedName>
    <definedName name="_xlnm.Print_Area" localSheetId="3">'tab1-4 '!$A$1:$N$19</definedName>
    <definedName name="_xlnm.Print_Area" localSheetId="4">'tab1-5'!$A$1:$N$20</definedName>
    <definedName name="_xlnm.Print_Area" localSheetId="5">'tab1-6'!$A$1:$N$21</definedName>
    <definedName name="_xlnm.Print_Area" localSheetId="6">'tab1-7'!$A$1:$N$21</definedName>
    <definedName name="_xlnm.Print_Area" localSheetId="7">'tab1-8'!$A$1:$N$21</definedName>
    <definedName name="_xlnm.Print_Area" localSheetId="8">'tab2-1'!$A$1:$I$35</definedName>
    <definedName name="_xlnm.Print_Area" localSheetId="9">'tab2-1(cont)'!$A$1:$I$34</definedName>
    <definedName name="_xlnm.Print_Area" localSheetId="10">'tab2-2 '!$A$1:$K$32</definedName>
  </definedNames>
  <calcPr calcId="125725" fullPrecision="0"/>
</workbook>
</file>

<file path=xl/calcChain.xml><?xml version="1.0" encoding="utf-8"?>
<calcChain xmlns="http://schemas.openxmlformats.org/spreadsheetml/2006/main">
  <c r="D19" i="52"/>
  <c r="E9" i="10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G27" i="9"/>
  <c r="F27"/>
  <c r="F22"/>
  <c r="G17"/>
  <c r="F17"/>
  <c r="F12"/>
  <c r="G12"/>
  <c r="G22"/>
  <c r="D19" i="53"/>
  <c r="E19"/>
  <c r="F19"/>
  <c r="G19"/>
  <c r="H19"/>
  <c r="I19"/>
  <c r="J19"/>
  <c r="K19"/>
  <c r="L19"/>
  <c r="C19"/>
  <c r="E19" i="52"/>
  <c r="F19"/>
  <c r="G19"/>
  <c r="H19"/>
  <c r="I19"/>
  <c r="J19"/>
  <c r="K19"/>
  <c r="L19"/>
  <c r="C19"/>
  <c r="C10" i="14"/>
  <c r="C9"/>
  <c r="C8"/>
  <c r="C7"/>
  <c r="C6"/>
  <c r="C7" i="9"/>
  <c r="C8"/>
  <c r="C9"/>
  <c r="C10"/>
  <c r="C11"/>
  <c r="B13" i="2"/>
  <c r="C13"/>
  <c r="D13"/>
  <c r="E13"/>
  <c r="F13"/>
  <c r="J13"/>
  <c r="K13"/>
  <c r="L13"/>
  <c r="M13"/>
  <c r="G13"/>
  <c r="H13"/>
  <c r="I13"/>
  <c r="M18" i="54" l="1"/>
  <c r="M15"/>
  <c r="M11"/>
  <c r="M9"/>
  <c r="M7"/>
  <c r="M18" i="51"/>
  <c r="M13"/>
  <c r="M8"/>
  <c r="M7"/>
  <c r="J7" i="12"/>
  <c r="I7"/>
  <c r="H7"/>
  <c r="G7"/>
  <c r="F7"/>
  <c r="E7"/>
  <c r="D7"/>
  <c r="C7"/>
  <c r="G11" i="9"/>
  <c r="F11"/>
  <c r="G10"/>
  <c r="F10"/>
  <c r="G9"/>
  <c r="F9"/>
  <c r="G8"/>
  <c r="F8"/>
  <c r="M18" i="52"/>
  <c r="M17"/>
  <c r="M16"/>
  <c r="M15"/>
  <c r="M14"/>
  <c r="M13"/>
  <c r="M12"/>
  <c r="M11"/>
  <c r="M10"/>
  <c r="M9"/>
  <c r="M8"/>
  <c r="M7"/>
  <c r="M19" l="1"/>
  <c r="M19" i="54" s="1"/>
  <c r="F7" i="9"/>
  <c r="G7"/>
  <c r="M18" i="53"/>
  <c r="M17"/>
  <c r="M16"/>
  <c r="M15"/>
  <c r="M14"/>
  <c r="M13"/>
  <c r="M12"/>
  <c r="M11"/>
  <c r="M10"/>
  <c r="M9"/>
  <c r="M8"/>
  <c r="M7"/>
  <c r="H19" i="1"/>
  <c r="F19"/>
  <c r="I19" s="1"/>
  <c r="J19" s="1"/>
  <c r="E19"/>
  <c r="I18"/>
  <c r="J18" s="1"/>
  <c r="H18"/>
  <c r="I17"/>
  <c r="J17" s="1"/>
  <c r="H17"/>
  <c r="I16"/>
  <c r="J16" s="1"/>
  <c r="H16"/>
  <c r="I15"/>
  <c r="J15" s="1"/>
  <c r="H15"/>
  <c r="I14"/>
  <c r="J14" s="1"/>
  <c r="H14"/>
  <c r="I13"/>
  <c r="J13" s="1"/>
  <c r="H13"/>
  <c r="I12"/>
  <c r="J12" s="1"/>
  <c r="H12"/>
  <c r="J11"/>
  <c r="I11"/>
  <c r="H11"/>
  <c r="I10"/>
  <c r="J10" s="1"/>
  <c r="H10"/>
  <c r="I9"/>
  <c r="J9" s="1"/>
  <c r="H9"/>
  <c r="I8"/>
  <c r="J8" s="1"/>
  <c r="H8"/>
  <c r="I7"/>
  <c r="J7" s="1"/>
  <c r="H7"/>
  <c r="J27" i="49"/>
  <c r="I27"/>
  <c r="J26"/>
  <c r="I26"/>
  <c r="J25"/>
  <c r="I25"/>
  <c r="J24"/>
  <c r="I24"/>
  <c r="J23" s="1"/>
  <c r="I23"/>
  <c r="H23"/>
  <c r="G23"/>
  <c r="F23"/>
  <c r="E23"/>
  <c r="J22"/>
  <c r="I22"/>
  <c r="J21"/>
  <c r="I21"/>
  <c r="J20"/>
  <c r="I20"/>
  <c r="J19"/>
  <c r="I19"/>
  <c r="J18"/>
  <c r="I18"/>
  <c r="H18"/>
  <c r="G18"/>
  <c r="F18"/>
  <c r="E18"/>
  <c r="J17"/>
  <c r="I17"/>
  <c r="J16"/>
  <c r="I16"/>
  <c r="J15"/>
  <c r="I15"/>
  <c r="J14"/>
  <c r="I14"/>
  <c r="H13"/>
  <c r="G13"/>
  <c r="F13"/>
  <c r="E13"/>
  <c r="J12"/>
  <c r="I12"/>
  <c r="J11"/>
  <c r="I11"/>
  <c r="J10"/>
  <c r="I10"/>
  <c r="J9"/>
  <c r="J13" l="1"/>
  <c r="I13" s="1"/>
  <c r="M19" i="53"/>
  <c r="I9" i="49"/>
  <c r="J8"/>
  <c r="H8"/>
  <c r="G8"/>
  <c r="F8"/>
  <c r="E8"/>
  <c r="H7"/>
  <c r="G7"/>
  <c r="F7"/>
  <c r="E7"/>
  <c r="H6"/>
  <c r="G6"/>
  <c r="F6"/>
  <c r="J6" s="1"/>
  <c r="E6"/>
  <c r="J5" s="1"/>
  <c r="I5" s="1"/>
  <c r="H5"/>
  <c r="G5"/>
  <c r="F5"/>
  <c r="E5"/>
  <c r="I4"/>
  <c r="H4"/>
  <c r="H3" s="1"/>
  <c r="G3" s="1"/>
  <c r="G4"/>
  <c r="F4"/>
  <c r="J4" s="1"/>
  <c r="E4"/>
  <c r="E3"/>
  <c r="P18" i="48"/>
  <c r="N18"/>
  <c r="L18"/>
  <c r="J18"/>
  <c r="H18"/>
  <c r="F18"/>
  <c r="P17"/>
  <c r="N17"/>
  <c r="L17"/>
  <c r="J17"/>
  <c r="H17"/>
  <c r="F17"/>
  <c r="P16"/>
  <c r="N16"/>
  <c r="L16"/>
  <c r="J16"/>
  <c r="H16"/>
  <c r="F16"/>
  <c r="P15"/>
  <c r="N15"/>
  <c r="L15"/>
  <c r="J15"/>
  <c r="H15"/>
  <c r="F15"/>
  <c r="P14"/>
  <c r="N14"/>
  <c r="L14"/>
  <c r="J14"/>
  <c r="H14"/>
  <c r="F14"/>
  <c r="P13"/>
  <c r="N13"/>
  <c r="L13"/>
  <c r="J13"/>
  <c r="H13"/>
  <c r="F13"/>
  <c r="P12"/>
  <c r="N12"/>
  <c r="L12"/>
  <c r="J12"/>
  <c r="H12"/>
  <c r="F12"/>
  <c r="P11"/>
  <c r="N11"/>
  <c r="L11"/>
  <c r="J11"/>
  <c r="H11"/>
  <c r="F11"/>
  <c r="P10"/>
  <c r="N10"/>
  <c r="L10"/>
  <c r="J10"/>
  <c r="H10"/>
  <c r="F10"/>
  <c r="P9"/>
  <c r="N9"/>
  <c r="L9"/>
  <c r="J9"/>
  <c r="H9"/>
  <c r="F9"/>
  <c r="P8"/>
  <c r="N8"/>
  <c r="L8"/>
  <c r="J8"/>
  <c r="H8"/>
  <c r="F8"/>
  <c r="P7"/>
  <c r="N7"/>
  <c r="L7"/>
  <c r="J7"/>
  <c r="H7"/>
  <c r="F7"/>
  <c r="P6"/>
  <c r="N6"/>
  <c r="L6"/>
  <c r="J6"/>
  <c r="H6"/>
  <c r="F6"/>
  <c r="P5"/>
  <c r="N5"/>
  <c r="L5"/>
  <c r="J5"/>
  <c r="H5"/>
  <c r="F5"/>
  <c r="P4"/>
  <c r="N4"/>
  <c r="L4"/>
  <c r="J4"/>
  <c r="H4"/>
  <c r="F4"/>
  <c r="P3"/>
  <c r="N3"/>
  <c r="L3"/>
  <c r="J3"/>
  <c r="H3"/>
  <c r="F3"/>
  <c r="O74" i="47"/>
  <c r="O73"/>
  <c r="O72"/>
  <c r="O71"/>
  <c r="O70"/>
  <c r="O69"/>
  <c r="O68"/>
  <c r="O67"/>
  <c r="O66"/>
  <c r="O65"/>
  <c r="O64"/>
  <c r="O63"/>
  <c r="O62"/>
  <c r="O61"/>
  <c r="O60"/>
  <c r="O59"/>
  <c r="N58"/>
  <c r="M58"/>
  <c r="L58"/>
  <c r="K58"/>
  <c r="J58"/>
  <c r="I58"/>
  <c r="H58"/>
  <c r="G58"/>
  <c r="F58"/>
  <c r="O58" s="1"/>
  <c r="E58"/>
  <c r="N57"/>
  <c r="M57"/>
  <c r="L57"/>
  <c r="K57"/>
  <c r="J57"/>
  <c r="I57"/>
  <c r="H57"/>
  <c r="G57"/>
  <c r="F57"/>
  <c r="E57"/>
  <c r="O57" s="1"/>
  <c r="N56"/>
  <c r="N54" s="1"/>
  <c r="M56"/>
  <c r="L56"/>
  <c r="K56"/>
  <c r="J56"/>
  <c r="I56"/>
  <c r="H56"/>
  <c r="G56"/>
  <c r="F56"/>
  <c r="E56"/>
  <c r="O56" s="1"/>
  <c r="N55"/>
  <c r="M55"/>
  <c r="L55"/>
  <c r="L54" s="1"/>
  <c r="K55"/>
  <c r="J55"/>
  <c r="I55"/>
  <c r="I54" s="1"/>
  <c r="H55"/>
  <c r="H54" s="1"/>
  <c r="G55"/>
  <c r="G54" s="1"/>
  <c r="F55"/>
  <c r="F54" s="1"/>
  <c r="E55"/>
  <c r="M54"/>
  <c r="K54"/>
  <c r="J54"/>
  <c r="E54"/>
  <c r="O48"/>
  <c r="O47"/>
  <c r="O46"/>
  <c r="O45"/>
  <c r="O44"/>
  <c r="O43"/>
  <c r="O42"/>
  <c r="O41"/>
  <c r="O40"/>
  <c r="O39"/>
  <c r="O38"/>
  <c r="O37"/>
  <c r="O36"/>
  <c r="O35"/>
  <c r="O34"/>
  <c r="O33"/>
  <c r="N32"/>
  <c r="M32"/>
  <c r="L32"/>
  <c r="K32"/>
  <c r="J32"/>
  <c r="I32"/>
  <c r="H32"/>
  <c r="G32"/>
  <c r="F32"/>
  <c r="E32"/>
  <c r="O32" s="1"/>
  <c r="N31"/>
  <c r="M31"/>
  <c r="L31"/>
  <c r="K31"/>
  <c r="J31"/>
  <c r="I31"/>
  <c r="H31"/>
  <c r="G31"/>
  <c r="F31"/>
  <c r="E31"/>
  <c r="O31" s="1"/>
  <c r="N30"/>
  <c r="M30"/>
  <c r="L30"/>
  <c r="L28" s="1"/>
  <c r="K30"/>
  <c r="J30"/>
  <c r="I30"/>
  <c r="H30"/>
  <c r="G30"/>
  <c r="F30"/>
  <c r="E30"/>
  <c r="O30" s="1"/>
  <c r="N29"/>
  <c r="N28" s="1"/>
  <c r="M29"/>
  <c r="L29"/>
  <c r="K29"/>
  <c r="J29"/>
  <c r="I29"/>
  <c r="H29"/>
  <c r="G29"/>
  <c r="G28" s="1"/>
  <c r="F29"/>
  <c r="F28" s="1"/>
  <c r="E29"/>
  <c r="M28"/>
  <c r="K28"/>
  <c r="J28"/>
  <c r="I28"/>
  <c r="H28"/>
  <c r="E28"/>
  <c r="O23"/>
  <c r="O22"/>
  <c r="O21"/>
  <c r="O20"/>
  <c r="O19"/>
  <c r="O18"/>
  <c r="O17"/>
  <c r="O16"/>
  <c r="O15"/>
  <c r="O14"/>
  <c r="O13"/>
  <c r="O12"/>
  <c r="O11"/>
  <c r="O10"/>
  <c r="O9"/>
  <c r="O8"/>
  <c r="N7"/>
  <c r="M7"/>
  <c r="L7"/>
  <c r="K7"/>
  <c r="J7"/>
  <c r="I7"/>
  <c r="H7"/>
  <c r="G7"/>
  <c r="F7"/>
  <c r="E7"/>
  <c r="O7" s="1"/>
  <c r="N6"/>
  <c r="M6"/>
  <c r="L6"/>
  <c r="K6"/>
  <c r="J6"/>
  <c r="I6"/>
  <c r="H6"/>
  <c r="G6"/>
  <c r="F6"/>
  <c r="O6" s="1"/>
  <c r="E6"/>
  <c r="N5"/>
  <c r="M5"/>
  <c r="L5"/>
  <c r="K5"/>
  <c r="J5"/>
  <c r="I5"/>
  <c r="H5"/>
  <c r="G5"/>
  <c r="F5"/>
  <c r="E5"/>
  <c r="O5" s="1"/>
  <c r="N4"/>
  <c r="N3" s="1"/>
  <c r="M4"/>
  <c r="M3" s="1"/>
  <c r="L4"/>
  <c r="K4"/>
  <c r="J4"/>
  <c r="I4"/>
  <c r="H4"/>
  <c r="G4"/>
  <c r="F4"/>
  <c r="F3" s="1"/>
  <c r="E4"/>
  <c r="O4" s="1"/>
  <c r="L3"/>
  <c r="K3"/>
  <c r="J3"/>
  <c r="I3"/>
  <c r="H3"/>
  <c r="G3"/>
  <c r="J26" i="46"/>
  <c r="G26" s="1"/>
  <c r="F26"/>
  <c r="K25" s="1"/>
  <c r="J25"/>
  <c r="F25"/>
  <c r="J24"/>
  <c r="G24" s="1"/>
  <c r="F24"/>
  <c r="K23" s="1"/>
  <c r="J23"/>
  <c r="G23" s="1"/>
  <c r="F23"/>
  <c r="I22"/>
  <c r="H22"/>
  <c r="E22"/>
  <c r="D22"/>
  <c r="C22"/>
  <c r="K21" s="1"/>
  <c r="J21"/>
  <c r="G21" s="1"/>
  <c r="F21"/>
  <c r="K20" s="1"/>
  <c r="J20"/>
  <c r="F20"/>
  <c r="K19" s="1"/>
  <c r="J19"/>
  <c r="G19" s="1"/>
  <c r="F19"/>
  <c r="J18"/>
  <c r="F18"/>
  <c r="I17"/>
  <c r="H17"/>
  <c r="E17"/>
  <c r="D17"/>
  <c r="C17"/>
  <c r="J16"/>
  <c r="G16" s="1"/>
  <c r="F16"/>
  <c r="K15" s="1"/>
  <c r="J15"/>
  <c r="G15" s="1"/>
  <c r="F15"/>
  <c r="J14"/>
  <c r="G14" s="1"/>
  <c r="F14"/>
  <c r="K13" s="1"/>
  <c r="J13"/>
  <c r="F13"/>
  <c r="I12"/>
  <c r="H12"/>
  <c r="E12"/>
  <c r="D12"/>
  <c r="C12"/>
  <c r="J11"/>
  <c r="F11"/>
  <c r="K10" s="1"/>
  <c r="J10"/>
  <c r="G10" s="1"/>
  <c r="F10"/>
  <c r="K9" s="1"/>
  <c r="J9"/>
  <c r="F9"/>
  <c r="G9" s="1"/>
  <c r="J8"/>
  <c r="K8" s="1"/>
  <c r="F8"/>
  <c r="I7"/>
  <c r="H7"/>
  <c r="E7"/>
  <c r="D7"/>
  <c r="C7"/>
  <c r="J6"/>
  <c r="I6"/>
  <c r="H6"/>
  <c r="E6"/>
  <c r="D6"/>
  <c r="C6"/>
  <c r="I5"/>
  <c r="H5"/>
  <c r="E5"/>
  <c r="D5"/>
  <c r="C5"/>
  <c r="I4"/>
  <c r="H4"/>
  <c r="E4"/>
  <c r="D4"/>
  <c r="C4"/>
  <c r="I3"/>
  <c r="J3" s="1"/>
  <c r="H3"/>
  <c r="H2" s="1"/>
  <c r="E3"/>
  <c r="F3" s="1"/>
  <c r="D3"/>
  <c r="D2" s="1"/>
  <c r="C3"/>
  <c r="C2"/>
  <c r="O18" i="45"/>
  <c r="M18"/>
  <c r="K18"/>
  <c r="I18"/>
  <c r="G18"/>
  <c r="E18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M10"/>
  <c r="K10"/>
  <c r="I10"/>
  <c r="G10"/>
  <c r="E10"/>
  <c r="O9"/>
  <c r="M9"/>
  <c r="K9"/>
  <c r="I9"/>
  <c r="G9"/>
  <c r="E9"/>
  <c r="O8"/>
  <c r="M8"/>
  <c r="K8"/>
  <c r="I8"/>
  <c r="G8"/>
  <c r="E8"/>
  <c r="O7"/>
  <c r="M7"/>
  <c r="K7"/>
  <c r="I7"/>
  <c r="G7"/>
  <c r="E7"/>
  <c r="O6"/>
  <c r="M6"/>
  <c r="K6"/>
  <c r="I6"/>
  <c r="G6"/>
  <c r="E6"/>
  <c r="O5"/>
  <c r="M5"/>
  <c r="K5"/>
  <c r="I5"/>
  <c r="G5"/>
  <c r="E5"/>
  <c r="O4"/>
  <c r="M4"/>
  <c r="K4"/>
  <c r="I4"/>
  <c r="G4"/>
  <c r="E4"/>
  <c r="O3"/>
  <c r="M3"/>
  <c r="K3"/>
  <c r="I3"/>
  <c r="G3"/>
  <c r="E3"/>
  <c r="F67" i="44"/>
  <c r="F66"/>
  <c r="F65"/>
  <c r="F64"/>
  <c r="F63"/>
  <c r="F62"/>
  <c r="F61"/>
  <c r="F60"/>
  <c r="F59"/>
  <c r="F58"/>
  <c r="F57"/>
  <c r="F56"/>
  <c r="F55"/>
  <c r="F54"/>
  <c r="F53"/>
  <c r="F52"/>
  <c r="F68" s="1"/>
  <c r="L45"/>
  <c r="K45"/>
  <c r="J45"/>
  <c r="I45"/>
  <c r="H45"/>
  <c r="G45"/>
  <c r="F45"/>
  <c r="E45"/>
  <c r="D45"/>
  <c r="C45"/>
  <c r="L44"/>
  <c r="K44"/>
  <c r="J44"/>
  <c r="I44"/>
  <c r="H44"/>
  <c r="G44"/>
  <c r="F44"/>
  <c r="E44"/>
  <c r="D44"/>
  <c r="C44"/>
  <c r="L43"/>
  <c r="K43"/>
  <c r="J43"/>
  <c r="I43"/>
  <c r="H43"/>
  <c r="G43"/>
  <c r="F43"/>
  <c r="E43"/>
  <c r="D43"/>
  <c r="C43"/>
  <c r="L42"/>
  <c r="K42"/>
  <c r="J42"/>
  <c r="I42"/>
  <c r="H42"/>
  <c r="G42"/>
  <c r="F42"/>
  <c r="E42"/>
  <c r="D42"/>
  <c r="C42"/>
  <c r="L41"/>
  <c r="K41"/>
  <c r="J41"/>
  <c r="I41"/>
  <c r="H41"/>
  <c r="G41"/>
  <c r="F41"/>
  <c r="E41"/>
  <c r="D41"/>
  <c r="C41"/>
  <c r="L40"/>
  <c r="K40"/>
  <c r="J40"/>
  <c r="I40"/>
  <c r="H40"/>
  <c r="G40"/>
  <c r="F40"/>
  <c r="E40"/>
  <c r="D40"/>
  <c r="C40"/>
  <c r="L39"/>
  <c r="K39"/>
  <c r="J39"/>
  <c r="I39"/>
  <c r="H39"/>
  <c r="G39"/>
  <c r="F39"/>
  <c r="E39"/>
  <c r="D39"/>
  <c r="C39"/>
  <c r="L38"/>
  <c r="K38"/>
  <c r="J38"/>
  <c r="I38"/>
  <c r="H38"/>
  <c r="G38"/>
  <c r="F38"/>
  <c r="E38"/>
  <c r="D38"/>
  <c r="C38"/>
  <c r="L37"/>
  <c r="K37"/>
  <c r="J37"/>
  <c r="I37"/>
  <c r="H37"/>
  <c r="G37"/>
  <c r="F37"/>
  <c r="E37"/>
  <c r="D37"/>
  <c r="C37"/>
  <c r="L36"/>
  <c r="K36"/>
  <c r="J36"/>
  <c r="I36"/>
  <c r="H36"/>
  <c r="G36"/>
  <c r="F36"/>
  <c r="E36"/>
  <c r="D36"/>
  <c r="C36"/>
  <c r="L35"/>
  <c r="K35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2"/>
  <c r="K32"/>
  <c r="K46" s="1"/>
  <c r="J32"/>
  <c r="J46" s="1"/>
  <c r="I32"/>
  <c r="I46" s="1"/>
  <c r="H32"/>
  <c r="H46" s="1"/>
  <c r="G32"/>
  <c r="G46" s="1"/>
  <c r="F32"/>
  <c r="F46" s="1"/>
  <c r="E32"/>
  <c r="E46" s="1"/>
  <c r="D46" s="1"/>
  <c r="D32"/>
  <c r="C32"/>
  <c r="M32" s="1"/>
  <c r="M31"/>
  <c r="M45" s="1"/>
  <c r="M30"/>
  <c r="M44" s="1"/>
  <c r="M29"/>
  <c r="M43" s="1"/>
  <c r="M28"/>
  <c r="M27"/>
  <c r="M41" s="1"/>
  <c r="M26"/>
  <c r="M40" s="1"/>
  <c r="M25"/>
  <c r="M24"/>
  <c r="M38" s="1"/>
  <c r="M23"/>
  <c r="M37" s="1"/>
  <c r="M22"/>
  <c r="M36" s="1"/>
  <c r="M21"/>
  <c r="M35" s="1"/>
  <c r="M20"/>
  <c r="M34" s="1"/>
  <c r="L15"/>
  <c r="K15"/>
  <c r="J15"/>
  <c r="I15"/>
  <c r="H15"/>
  <c r="G15"/>
  <c r="F15"/>
  <c r="E15"/>
  <c r="D15"/>
  <c r="M15" s="1"/>
  <c r="C15"/>
  <c r="M14"/>
  <c r="M13"/>
  <c r="M12"/>
  <c r="M11"/>
  <c r="M10"/>
  <c r="M9"/>
  <c r="M8"/>
  <c r="M7"/>
  <c r="M6"/>
  <c r="M5"/>
  <c r="M4"/>
  <c r="M3"/>
  <c r="M119" i="43"/>
  <c r="M118"/>
  <c r="M117"/>
  <c r="M116"/>
  <c r="M115"/>
  <c r="M114"/>
  <c r="M113"/>
  <c r="M112"/>
  <c r="M111"/>
  <c r="M110"/>
  <c r="M109"/>
  <c r="M108"/>
  <c r="M107"/>
  <c r="L78"/>
  <c r="L92" s="1"/>
  <c r="K92" s="1"/>
  <c r="K78"/>
  <c r="J78"/>
  <c r="I78"/>
  <c r="I92" s="1"/>
  <c r="H78"/>
  <c r="H92" s="1"/>
  <c r="G78"/>
  <c r="G92" s="1"/>
  <c r="F78"/>
  <c r="F92" s="1"/>
  <c r="E78"/>
  <c r="D78"/>
  <c r="D92" s="1"/>
  <c r="C78"/>
  <c r="M78" s="1"/>
  <c r="M77"/>
  <c r="E91" s="1"/>
  <c r="M76"/>
  <c r="F90" s="1"/>
  <c r="M75"/>
  <c r="G89" s="1"/>
  <c r="M74"/>
  <c r="I88" s="1"/>
  <c r="M73"/>
  <c r="I87" s="1"/>
  <c r="M72"/>
  <c r="J86" s="1"/>
  <c r="M71"/>
  <c r="L85" s="1"/>
  <c r="M70"/>
  <c r="D84" s="1"/>
  <c r="M69"/>
  <c r="E83" s="1"/>
  <c r="M68"/>
  <c r="F82" s="1"/>
  <c r="M67"/>
  <c r="G81" s="1"/>
  <c r="M66"/>
  <c r="I80" s="1"/>
  <c r="H80" s="1"/>
  <c r="M57"/>
  <c r="M56"/>
  <c r="M55"/>
  <c r="M54"/>
  <c r="M53"/>
  <c r="M52"/>
  <c r="M51"/>
  <c r="M50"/>
  <c r="M49"/>
  <c r="M48"/>
  <c r="M47"/>
  <c r="M46"/>
  <c r="M45"/>
  <c r="L15"/>
  <c r="K15"/>
  <c r="J15"/>
  <c r="I15"/>
  <c r="H15"/>
  <c r="G15"/>
  <c r="F15"/>
  <c r="E15"/>
  <c r="D15"/>
  <c r="C15"/>
  <c r="M15" s="1"/>
  <c r="M14"/>
  <c r="F28" s="1"/>
  <c r="M13"/>
  <c r="H27" s="1"/>
  <c r="M12"/>
  <c r="H26" s="1"/>
  <c r="M11"/>
  <c r="I25" s="1"/>
  <c r="M10"/>
  <c r="J24" s="1"/>
  <c r="M9"/>
  <c r="K23" s="1"/>
  <c r="M8"/>
  <c r="D22" s="1"/>
  <c r="M7"/>
  <c r="E21" s="1"/>
  <c r="M6"/>
  <c r="F20" s="1"/>
  <c r="M5"/>
  <c r="H19" s="1"/>
  <c r="M4"/>
  <c r="H18" s="1"/>
  <c r="M3"/>
  <c r="E17" s="1"/>
  <c r="I15" i="42"/>
  <c r="J15" s="1"/>
  <c r="H15"/>
  <c r="G15"/>
  <c r="L15" s="1"/>
  <c r="F15"/>
  <c r="E15"/>
  <c r="D15"/>
  <c r="M14" s="1"/>
  <c r="L14"/>
  <c r="K14" s="1"/>
  <c r="J14"/>
  <c r="L13"/>
  <c r="J13"/>
  <c r="M12" s="1"/>
  <c r="L12"/>
  <c r="J12"/>
  <c r="L11"/>
  <c r="K11" s="1"/>
  <c r="J11"/>
  <c r="M10" s="1"/>
  <c r="L10"/>
  <c r="J10"/>
  <c r="M9" s="1"/>
  <c r="L9"/>
  <c r="J9"/>
  <c r="M8" s="1"/>
  <c r="L8"/>
  <c r="J8"/>
  <c r="L7"/>
  <c r="K7" s="1"/>
  <c r="J7"/>
  <c r="M6" s="1"/>
  <c r="L6"/>
  <c r="J6"/>
  <c r="M5" s="1"/>
  <c r="L5"/>
  <c r="J5"/>
  <c r="M4" s="1"/>
  <c r="L4"/>
  <c r="J4"/>
  <c r="M3" s="1"/>
  <c r="L3"/>
  <c r="K3" s="1"/>
  <c r="J3"/>
  <c r="N80" i="41"/>
  <c r="M80"/>
  <c r="L80"/>
  <c r="K80"/>
  <c r="J80"/>
  <c r="I80"/>
  <c r="H80"/>
  <c r="G80"/>
  <c r="F80"/>
  <c r="E80"/>
  <c r="N79"/>
  <c r="M79"/>
  <c r="L79"/>
  <c r="K79"/>
  <c r="J79"/>
  <c r="I79"/>
  <c r="H79"/>
  <c r="G79"/>
  <c r="F79"/>
  <c r="E79"/>
  <c r="N78"/>
  <c r="M78"/>
  <c r="L78"/>
  <c r="K78"/>
  <c r="J78"/>
  <c r="I78"/>
  <c r="H78"/>
  <c r="G78"/>
  <c r="F78"/>
  <c r="E78"/>
  <c r="N77"/>
  <c r="M77"/>
  <c r="L77"/>
  <c r="K77"/>
  <c r="J77"/>
  <c r="I77"/>
  <c r="H77"/>
  <c r="G77"/>
  <c r="F77"/>
  <c r="E77"/>
  <c r="N75"/>
  <c r="M75"/>
  <c r="L75"/>
  <c r="K75"/>
  <c r="J75"/>
  <c r="I75"/>
  <c r="H75"/>
  <c r="G75"/>
  <c r="F75"/>
  <c r="E75"/>
  <c r="N74"/>
  <c r="M74"/>
  <c r="L74"/>
  <c r="K74"/>
  <c r="J74"/>
  <c r="I74"/>
  <c r="H74"/>
  <c r="G74"/>
  <c r="F74"/>
  <c r="E74"/>
  <c r="N73"/>
  <c r="M73"/>
  <c r="L73"/>
  <c r="K73"/>
  <c r="J73"/>
  <c r="I73"/>
  <c r="H73"/>
  <c r="G73"/>
  <c r="F73"/>
  <c r="E73"/>
  <c r="N72"/>
  <c r="M72"/>
  <c r="L72"/>
  <c r="K72"/>
  <c r="J72"/>
  <c r="I72"/>
  <c r="H72"/>
  <c r="G72"/>
  <c r="F72"/>
  <c r="E72"/>
  <c r="N70"/>
  <c r="M70"/>
  <c r="L70"/>
  <c r="K70"/>
  <c r="J70"/>
  <c r="I70"/>
  <c r="H70"/>
  <c r="G70"/>
  <c r="F70"/>
  <c r="E70"/>
  <c r="N69"/>
  <c r="M69"/>
  <c r="L69"/>
  <c r="K69"/>
  <c r="J69"/>
  <c r="I69"/>
  <c r="H69"/>
  <c r="G69"/>
  <c r="F69"/>
  <c r="E69"/>
  <c r="N68"/>
  <c r="M68"/>
  <c r="L68"/>
  <c r="K68"/>
  <c r="J68"/>
  <c r="I68"/>
  <c r="H68"/>
  <c r="G68"/>
  <c r="F68"/>
  <c r="E68"/>
  <c r="N67"/>
  <c r="M67"/>
  <c r="L67"/>
  <c r="K67"/>
  <c r="J67"/>
  <c r="I67"/>
  <c r="H67"/>
  <c r="G67"/>
  <c r="F67"/>
  <c r="E67"/>
  <c r="N65"/>
  <c r="M65"/>
  <c r="L65"/>
  <c r="K65"/>
  <c r="J65"/>
  <c r="I65"/>
  <c r="H65"/>
  <c r="G65"/>
  <c r="F65"/>
  <c r="E65"/>
  <c r="N64"/>
  <c r="L64"/>
  <c r="K64"/>
  <c r="J64"/>
  <c r="I64"/>
  <c r="H64"/>
  <c r="G64"/>
  <c r="F64"/>
  <c r="E64"/>
  <c r="N63"/>
  <c r="M63"/>
  <c r="L63"/>
  <c r="K63"/>
  <c r="J63"/>
  <c r="I63"/>
  <c r="G63"/>
  <c r="F63"/>
  <c r="E63"/>
  <c r="N62"/>
  <c r="L62"/>
  <c r="K62"/>
  <c r="J62"/>
  <c r="I62"/>
  <c r="H62"/>
  <c r="G62"/>
  <c r="F62"/>
  <c r="E62"/>
  <c r="O54"/>
  <c r="O53"/>
  <c r="O52"/>
  <c r="O51"/>
  <c r="N50"/>
  <c r="M50"/>
  <c r="L50"/>
  <c r="K50"/>
  <c r="J50"/>
  <c r="I50"/>
  <c r="H50"/>
  <c r="G50"/>
  <c r="F50"/>
  <c r="E50"/>
  <c r="O50" s="1"/>
  <c r="O49"/>
  <c r="O48"/>
  <c r="O47"/>
  <c r="O46"/>
  <c r="N45"/>
  <c r="M45"/>
  <c r="L45"/>
  <c r="K45"/>
  <c r="J45"/>
  <c r="I45"/>
  <c r="H45"/>
  <c r="G45"/>
  <c r="F45"/>
  <c r="E45"/>
  <c r="O45" s="1"/>
  <c r="O44"/>
  <c r="O43"/>
  <c r="O42"/>
  <c r="O41"/>
  <c r="N40"/>
  <c r="M40"/>
  <c r="L40"/>
  <c r="K40"/>
  <c r="J40"/>
  <c r="I40"/>
  <c r="H40"/>
  <c r="G40"/>
  <c r="F40"/>
  <c r="E40"/>
  <c r="O40" s="1"/>
  <c r="O39"/>
  <c r="O38"/>
  <c r="O37"/>
  <c r="O36"/>
  <c r="N35"/>
  <c r="M35"/>
  <c r="L35"/>
  <c r="K35"/>
  <c r="J35"/>
  <c r="I35"/>
  <c r="H35"/>
  <c r="G35"/>
  <c r="F35"/>
  <c r="E35"/>
  <c r="O35" s="1"/>
  <c r="N34"/>
  <c r="M34"/>
  <c r="L34"/>
  <c r="K34"/>
  <c r="J34"/>
  <c r="I34"/>
  <c r="H34"/>
  <c r="G34"/>
  <c r="F34"/>
  <c r="E34"/>
  <c r="O34" s="1"/>
  <c r="N33"/>
  <c r="M33"/>
  <c r="L33"/>
  <c r="K33"/>
  <c r="J33"/>
  <c r="I33"/>
  <c r="H33"/>
  <c r="G33"/>
  <c r="F33"/>
  <c r="E33"/>
  <c r="O33" s="1"/>
  <c r="N32"/>
  <c r="M32"/>
  <c r="L32"/>
  <c r="K32"/>
  <c r="J32"/>
  <c r="I32"/>
  <c r="H32"/>
  <c r="G32"/>
  <c r="F32"/>
  <c r="E32"/>
  <c r="O32" s="1"/>
  <c r="N31"/>
  <c r="M31"/>
  <c r="L31"/>
  <c r="K31"/>
  <c r="K30" s="1"/>
  <c r="J31"/>
  <c r="I31"/>
  <c r="I30" s="1"/>
  <c r="H31"/>
  <c r="G31"/>
  <c r="F31"/>
  <c r="E31"/>
  <c r="O31" s="1"/>
  <c r="N30"/>
  <c r="M30"/>
  <c r="L30"/>
  <c r="J30"/>
  <c r="H30"/>
  <c r="G30"/>
  <c r="F30"/>
  <c r="E30"/>
  <c r="O30" s="1"/>
  <c r="O27"/>
  <c r="O26"/>
  <c r="O25"/>
  <c r="O24"/>
  <c r="O77" s="1"/>
  <c r="N23"/>
  <c r="M23"/>
  <c r="L23"/>
  <c r="K23"/>
  <c r="J23"/>
  <c r="I23"/>
  <c r="H23"/>
  <c r="G23"/>
  <c r="F23"/>
  <c r="E23"/>
  <c r="O23" s="1"/>
  <c r="O22"/>
  <c r="O21"/>
  <c r="O20"/>
  <c r="O19"/>
  <c r="N18"/>
  <c r="M18"/>
  <c r="L18"/>
  <c r="K18"/>
  <c r="J18"/>
  <c r="I18"/>
  <c r="H18"/>
  <c r="G18"/>
  <c r="F18"/>
  <c r="E18"/>
  <c r="O18" s="1"/>
  <c r="O17"/>
  <c r="O16"/>
  <c r="O15"/>
  <c r="O14"/>
  <c r="N13"/>
  <c r="M13"/>
  <c r="L13"/>
  <c r="K13"/>
  <c r="J13"/>
  <c r="I13"/>
  <c r="H13"/>
  <c r="G13"/>
  <c r="F13"/>
  <c r="F66" s="1"/>
  <c r="E66" s="1"/>
  <c r="O65" s="1"/>
  <c r="E13"/>
  <c r="O13" s="1"/>
  <c r="O66" s="1"/>
  <c r="N66" s="1"/>
  <c r="M66" s="1"/>
  <c r="L66" s="1"/>
  <c r="K66" s="1"/>
  <c r="J66" s="1"/>
  <c r="I66" s="1"/>
  <c r="H66" s="1"/>
  <c r="G66" s="1"/>
  <c r="O12"/>
  <c r="O11"/>
  <c r="O10"/>
  <c r="O9"/>
  <c r="N8"/>
  <c r="M8"/>
  <c r="L8"/>
  <c r="K8"/>
  <c r="J8"/>
  <c r="I8"/>
  <c r="H8"/>
  <c r="G8"/>
  <c r="F8"/>
  <c r="E8"/>
  <c r="O8" s="1"/>
  <c r="O61" s="1"/>
  <c r="N61" s="1"/>
  <c r="M61" s="1"/>
  <c r="L61" s="1"/>
  <c r="K61" s="1"/>
  <c r="J61" s="1"/>
  <c r="I61" s="1"/>
  <c r="H61" s="1"/>
  <c r="G61" s="1"/>
  <c r="F61" s="1"/>
  <c r="N7"/>
  <c r="M7"/>
  <c r="L7"/>
  <c r="K7"/>
  <c r="J7"/>
  <c r="I7"/>
  <c r="H7"/>
  <c r="G7"/>
  <c r="F7"/>
  <c r="E7"/>
  <c r="O7" s="1"/>
  <c r="N6"/>
  <c r="M6"/>
  <c r="L6"/>
  <c r="K6"/>
  <c r="J6"/>
  <c r="I6"/>
  <c r="H6"/>
  <c r="G6"/>
  <c r="F6"/>
  <c r="E6"/>
  <c r="O6" s="1"/>
  <c r="O59" s="1"/>
  <c r="N59" s="1"/>
  <c r="M59" s="1"/>
  <c r="L59" s="1"/>
  <c r="K59" s="1"/>
  <c r="J59" s="1"/>
  <c r="I59" s="1"/>
  <c r="H59" s="1"/>
  <c r="G59" s="1"/>
  <c r="F59" s="1"/>
  <c r="E59" s="1"/>
  <c r="N5"/>
  <c r="M5"/>
  <c r="L5"/>
  <c r="K5"/>
  <c r="J5"/>
  <c r="I5"/>
  <c r="I58" s="1"/>
  <c r="H58" s="1"/>
  <c r="G58" s="1"/>
  <c r="F58" s="1"/>
  <c r="E58" s="1"/>
  <c r="H5"/>
  <c r="G5"/>
  <c r="F5"/>
  <c r="E5"/>
  <c r="O5" s="1"/>
  <c r="O58" s="1"/>
  <c r="N58" s="1"/>
  <c r="M58" s="1"/>
  <c r="L58" s="1"/>
  <c r="K58" s="1"/>
  <c r="J58" s="1"/>
  <c r="N4"/>
  <c r="M4"/>
  <c r="L4"/>
  <c r="L3" s="1"/>
  <c r="K4"/>
  <c r="K57" s="1"/>
  <c r="J57" s="1"/>
  <c r="I57" s="1"/>
  <c r="H57" s="1"/>
  <c r="G57" s="1"/>
  <c r="F57" s="1"/>
  <c r="E57" s="1"/>
  <c r="J4"/>
  <c r="I4"/>
  <c r="H4"/>
  <c r="G4"/>
  <c r="F4"/>
  <c r="E4"/>
  <c r="O4" s="1"/>
  <c r="O57" s="1"/>
  <c r="N57" s="1"/>
  <c r="M57" s="1"/>
  <c r="L57" s="1"/>
  <c r="N3"/>
  <c r="N56" s="1"/>
  <c r="M56" s="1"/>
  <c r="L56" s="1"/>
  <c r="K56" s="1"/>
  <c r="J56" s="1"/>
  <c r="M3"/>
  <c r="K3"/>
  <c r="J3"/>
  <c r="I3"/>
  <c r="I56" s="1"/>
  <c r="H56" s="1"/>
  <c r="H3"/>
  <c r="G3"/>
  <c r="G56" s="1"/>
  <c r="F3"/>
  <c r="F56" s="1"/>
  <c r="E56" s="1"/>
  <c r="E3"/>
  <c r="O3" s="1"/>
  <c r="O56" s="1"/>
  <c r="O216" i="40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L29" i="43" l="1"/>
  <c r="L43" s="1"/>
  <c r="K43" s="1"/>
  <c r="J43" s="1"/>
  <c r="I43" s="1"/>
  <c r="H43" s="1"/>
  <c r="G43" s="1"/>
  <c r="F43" s="1"/>
  <c r="E43" s="1"/>
  <c r="D43" s="1"/>
  <c r="C43" s="1"/>
  <c r="L42" s="1"/>
  <c r="K42" s="1"/>
  <c r="J42" s="1"/>
  <c r="I42" s="1"/>
  <c r="H42" s="1"/>
  <c r="G42" s="1"/>
  <c r="F42" s="1"/>
  <c r="E42" s="1"/>
  <c r="D42" s="1"/>
  <c r="C42" s="1"/>
  <c r="L41" s="1"/>
  <c r="K41" s="1"/>
  <c r="J41" s="1"/>
  <c r="I41" s="1"/>
  <c r="H41" s="1"/>
  <c r="G41" s="1"/>
  <c r="F41" s="1"/>
  <c r="E41" s="1"/>
  <c r="D41" s="1"/>
  <c r="C41" s="1"/>
  <c r="L40" s="1"/>
  <c r="K40" s="1"/>
  <c r="J40" s="1"/>
  <c r="I40" s="1"/>
  <c r="H40" s="1"/>
  <c r="G40" s="1"/>
  <c r="F40" s="1"/>
  <c r="E40" s="1"/>
  <c r="D40" s="1"/>
  <c r="C40" s="1"/>
  <c r="L39" s="1"/>
  <c r="K39" s="1"/>
  <c r="J39" s="1"/>
  <c r="I39" s="1"/>
  <c r="H39" s="1"/>
  <c r="G39" s="1"/>
  <c r="F39" s="1"/>
  <c r="E39" s="1"/>
  <c r="D39" s="1"/>
  <c r="C39" s="1"/>
  <c r="L38" s="1"/>
  <c r="K38" s="1"/>
  <c r="J38" s="1"/>
  <c r="I38" s="1"/>
  <c r="H38" s="1"/>
  <c r="G38" s="1"/>
  <c r="F38" s="1"/>
  <c r="E38" s="1"/>
  <c r="D38" s="1"/>
  <c r="C38" s="1"/>
  <c r="L37" s="1"/>
  <c r="K37" s="1"/>
  <c r="J37" s="1"/>
  <c r="I37" s="1"/>
  <c r="H37" s="1"/>
  <c r="G37" s="1"/>
  <c r="F37" s="1"/>
  <c r="E37" s="1"/>
  <c r="D37" s="1"/>
  <c r="C37" s="1"/>
  <c r="L36" s="1"/>
  <c r="K36" s="1"/>
  <c r="J36" s="1"/>
  <c r="I36" s="1"/>
  <c r="H36" s="1"/>
  <c r="G36" s="1"/>
  <c r="F36" s="1"/>
  <c r="E36" s="1"/>
  <c r="D36" s="1"/>
  <c r="C36" s="1"/>
  <c r="L35" s="1"/>
  <c r="K35" s="1"/>
  <c r="J35" s="1"/>
  <c r="I35" s="1"/>
  <c r="H35" s="1"/>
  <c r="G35" s="1"/>
  <c r="F35" s="1"/>
  <c r="E35" s="1"/>
  <c r="D35" s="1"/>
  <c r="C35" s="1"/>
  <c r="L34" s="1"/>
  <c r="K34" s="1"/>
  <c r="J34" s="1"/>
  <c r="I34" s="1"/>
  <c r="H34" s="1"/>
  <c r="G34" s="1"/>
  <c r="F34" s="1"/>
  <c r="E34" s="1"/>
  <c r="D34" s="1"/>
  <c r="C34" s="1"/>
  <c r="L33" s="1"/>
  <c r="K33" s="1"/>
  <c r="J33" s="1"/>
  <c r="I33" s="1"/>
  <c r="H33" s="1"/>
  <c r="G33" s="1"/>
  <c r="F33" s="1"/>
  <c r="E33" s="1"/>
  <c r="D33" s="1"/>
  <c r="C33" s="1"/>
  <c r="L32" s="1"/>
  <c r="K32" s="1"/>
  <c r="J32" s="1"/>
  <c r="I32" s="1"/>
  <c r="H32" s="1"/>
  <c r="G32" s="1"/>
  <c r="F32" s="1"/>
  <c r="E32" s="1"/>
  <c r="D32" s="1"/>
  <c r="C32" s="1"/>
  <c r="L31" s="1"/>
  <c r="K31" s="1"/>
  <c r="J31" s="1"/>
  <c r="I31" s="1"/>
  <c r="H31" s="1"/>
  <c r="G31" s="1"/>
  <c r="F31" s="1"/>
  <c r="E31" s="1"/>
  <c r="D31" s="1"/>
  <c r="C31" s="1"/>
  <c r="K29"/>
  <c r="J29"/>
  <c r="I29"/>
  <c r="H29"/>
  <c r="E92"/>
  <c r="G29"/>
  <c r="M46" i="44"/>
  <c r="L46" s="1"/>
  <c r="F29" i="43"/>
  <c r="E29"/>
  <c r="D29" s="1"/>
  <c r="J92"/>
  <c r="E61" i="41"/>
  <c r="O60" s="1"/>
  <c r="N60" s="1"/>
  <c r="M60" s="1"/>
  <c r="L60" s="1"/>
  <c r="K60" s="1"/>
  <c r="J60" s="1"/>
  <c r="I60" s="1"/>
  <c r="H60" s="1"/>
  <c r="G60" s="1"/>
  <c r="F60" s="1"/>
  <c r="E60" s="1"/>
  <c r="O79"/>
  <c r="K5" i="42"/>
  <c r="K9"/>
  <c r="K13"/>
  <c r="H17" i="43"/>
  <c r="G18"/>
  <c r="G19"/>
  <c r="E20"/>
  <c r="D21"/>
  <c r="C22"/>
  <c r="K22"/>
  <c r="J23"/>
  <c r="I24"/>
  <c r="H25"/>
  <c r="G26"/>
  <c r="G27"/>
  <c r="E28"/>
  <c r="G80"/>
  <c r="F81"/>
  <c r="E82"/>
  <c r="D83"/>
  <c r="C84"/>
  <c r="L83" s="1"/>
  <c r="L84"/>
  <c r="K85"/>
  <c r="I86"/>
  <c r="H87"/>
  <c r="H88"/>
  <c r="G88" s="1"/>
  <c r="F89"/>
  <c r="E90"/>
  <c r="D91"/>
  <c r="C92"/>
  <c r="L91" s="1"/>
  <c r="F69" i="44"/>
  <c r="O29" i="47"/>
  <c r="J7" i="49"/>
  <c r="I7" s="1"/>
  <c r="O69" i="41"/>
  <c r="O74"/>
  <c r="G17" i="43"/>
  <c r="F18"/>
  <c r="F19"/>
  <c r="D20"/>
  <c r="C21"/>
  <c r="L20" s="1"/>
  <c r="L21"/>
  <c r="K21" s="1"/>
  <c r="J22"/>
  <c r="I23"/>
  <c r="H24"/>
  <c r="G25"/>
  <c r="F26"/>
  <c r="F27"/>
  <c r="D28"/>
  <c r="C29"/>
  <c r="L28" s="1"/>
  <c r="F80"/>
  <c r="E81"/>
  <c r="D82"/>
  <c r="C83"/>
  <c r="L82" s="1"/>
  <c r="K83"/>
  <c r="K84"/>
  <c r="J85"/>
  <c r="I85" s="1"/>
  <c r="H86"/>
  <c r="G87"/>
  <c r="F88"/>
  <c r="E89"/>
  <c r="D90"/>
  <c r="C91"/>
  <c r="L90" s="1"/>
  <c r="K91"/>
  <c r="O78" i="41"/>
  <c r="K8" i="42"/>
  <c r="K12"/>
  <c r="F17" i="43"/>
  <c r="E18"/>
  <c r="E19"/>
  <c r="C20"/>
  <c r="K20"/>
  <c r="J21"/>
  <c r="I22"/>
  <c r="H23"/>
  <c r="G24"/>
  <c r="F25"/>
  <c r="E26"/>
  <c r="E27"/>
  <c r="C28"/>
  <c r="K28"/>
  <c r="E80"/>
  <c r="D81"/>
  <c r="C82"/>
  <c r="L81" s="1"/>
  <c r="K82"/>
  <c r="J83"/>
  <c r="J84"/>
  <c r="H85"/>
  <c r="G86"/>
  <c r="F87"/>
  <c r="E88"/>
  <c r="D89"/>
  <c r="C90"/>
  <c r="L89" s="1"/>
  <c r="K90"/>
  <c r="J91"/>
  <c r="C46" i="44"/>
  <c r="K3" i="46"/>
  <c r="O28" i="47"/>
  <c r="O55"/>
  <c r="O64" i="41"/>
  <c r="O68"/>
  <c r="O73"/>
  <c r="K4" i="42"/>
  <c r="M7"/>
  <c r="M11"/>
  <c r="D18" i="43"/>
  <c r="D19"/>
  <c r="C19" s="1"/>
  <c r="L19"/>
  <c r="J20"/>
  <c r="I21"/>
  <c r="H22"/>
  <c r="G23"/>
  <c r="F24"/>
  <c r="E25"/>
  <c r="D26"/>
  <c r="D27"/>
  <c r="C27" s="1"/>
  <c r="L27"/>
  <c r="J28"/>
  <c r="D80"/>
  <c r="C81"/>
  <c r="K81"/>
  <c r="J82"/>
  <c r="I83"/>
  <c r="I84"/>
  <c r="H84" s="1"/>
  <c r="G85"/>
  <c r="F86"/>
  <c r="E87"/>
  <c r="D88"/>
  <c r="C89"/>
  <c r="K89"/>
  <c r="J90"/>
  <c r="I91"/>
  <c r="M39" i="44"/>
  <c r="M42"/>
  <c r="I2" i="46"/>
  <c r="K14"/>
  <c r="G20"/>
  <c r="E3" i="47"/>
  <c r="O63" i="41"/>
  <c r="E16" i="42"/>
  <c r="D16" s="1"/>
  <c r="M15" s="1"/>
  <c r="D17" i="43"/>
  <c r="C18"/>
  <c r="L18"/>
  <c r="K18" s="1"/>
  <c r="K19"/>
  <c r="I20"/>
  <c r="H21"/>
  <c r="G22"/>
  <c r="F23"/>
  <c r="E24"/>
  <c r="D25"/>
  <c r="C26"/>
  <c r="L25" s="1"/>
  <c r="L26"/>
  <c r="K26" s="1"/>
  <c r="K27"/>
  <c r="I28"/>
  <c r="C80"/>
  <c r="L80"/>
  <c r="J81"/>
  <c r="I82"/>
  <c r="H83"/>
  <c r="G84"/>
  <c r="F85"/>
  <c r="E86"/>
  <c r="D87"/>
  <c r="C88"/>
  <c r="L87" s="1"/>
  <c r="L88"/>
  <c r="J89"/>
  <c r="I90"/>
  <c r="H91"/>
  <c r="O54" i="47"/>
  <c r="J3" i="49"/>
  <c r="I8"/>
  <c r="O62" i="41"/>
  <c r="O67"/>
  <c r="O72"/>
  <c r="C17" i="43"/>
  <c r="L17"/>
  <c r="J18"/>
  <c r="J19"/>
  <c r="H20"/>
  <c r="G21"/>
  <c r="F22"/>
  <c r="E23"/>
  <c r="D24"/>
  <c r="C25"/>
  <c r="K25"/>
  <c r="J26"/>
  <c r="J27"/>
  <c r="H28"/>
  <c r="K80"/>
  <c r="I81"/>
  <c r="H82"/>
  <c r="G83"/>
  <c r="F84"/>
  <c r="E85"/>
  <c r="D86"/>
  <c r="C87"/>
  <c r="L86" s="1"/>
  <c r="K87"/>
  <c r="K88"/>
  <c r="I89"/>
  <c r="H90"/>
  <c r="G91"/>
  <c r="G3" i="46"/>
  <c r="O80" i="41"/>
  <c r="K6" i="42"/>
  <c r="K10"/>
  <c r="M13"/>
  <c r="K17" i="43"/>
  <c r="I18"/>
  <c r="I19"/>
  <c r="G20"/>
  <c r="F21"/>
  <c r="E22"/>
  <c r="D23"/>
  <c r="C24"/>
  <c r="L23" s="1"/>
  <c r="L24"/>
  <c r="K24" s="1"/>
  <c r="J25"/>
  <c r="I26"/>
  <c r="I27"/>
  <c r="G28"/>
  <c r="J80"/>
  <c r="H81"/>
  <c r="G82"/>
  <c r="F83"/>
  <c r="E84"/>
  <c r="D85"/>
  <c r="C86"/>
  <c r="K86"/>
  <c r="J87"/>
  <c r="J88"/>
  <c r="H89"/>
  <c r="G90"/>
  <c r="F91"/>
  <c r="E2" i="46"/>
  <c r="K11"/>
  <c r="G13"/>
  <c r="K18"/>
  <c r="G25"/>
  <c r="I6" i="49"/>
  <c r="I3" s="1"/>
  <c r="O71" i="41"/>
  <c r="N71" s="1"/>
  <c r="M71" s="1"/>
  <c r="L71" s="1"/>
  <c r="K71" s="1"/>
  <c r="J71" s="1"/>
  <c r="I71" s="1"/>
  <c r="H71" s="1"/>
  <c r="G71" s="1"/>
  <c r="F71" s="1"/>
  <c r="E71" s="1"/>
  <c r="O70" s="1"/>
  <c r="O76"/>
  <c r="N76" s="1"/>
  <c r="M76" s="1"/>
  <c r="L76" s="1"/>
  <c r="K76" s="1"/>
  <c r="J76" s="1"/>
  <c r="I76" s="1"/>
  <c r="H76" s="1"/>
  <c r="G76" s="1"/>
  <c r="F76" s="1"/>
  <c r="E76" s="1"/>
  <c r="O75" s="1"/>
  <c r="J17" i="43"/>
  <c r="I17" s="1"/>
  <c r="C23"/>
  <c r="L22" s="1"/>
  <c r="C85"/>
  <c r="L105"/>
  <c r="K105" s="1"/>
  <c r="J105" s="1"/>
  <c r="I105" s="1"/>
  <c r="H105" s="1"/>
  <c r="G105" s="1"/>
  <c r="F105" s="1"/>
  <c r="E105" s="1"/>
  <c r="D105" s="1"/>
  <c r="C105" s="1"/>
  <c r="L104" s="1"/>
  <c r="K104" s="1"/>
  <c r="J104" s="1"/>
  <c r="I104" s="1"/>
  <c r="H104" s="1"/>
  <c r="G104" s="1"/>
  <c r="F104" s="1"/>
  <c r="E104" s="1"/>
  <c r="D104" s="1"/>
  <c r="C104" s="1"/>
  <c r="L103" s="1"/>
  <c r="K103" s="1"/>
  <c r="J103" s="1"/>
  <c r="I103" s="1"/>
  <c r="H103" s="1"/>
  <c r="G103" s="1"/>
  <c r="F103" s="1"/>
  <c r="E103" s="1"/>
  <c r="D103" s="1"/>
  <c r="C103" s="1"/>
  <c r="L102" s="1"/>
  <c r="K102" s="1"/>
  <c r="J102" s="1"/>
  <c r="I102" s="1"/>
  <c r="H102" s="1"/>
  <c r="G102" s="1"/>
  <c r="F102" s="1"/>
  <c r="E102" s="1"/>
  <c r="D102" s="1"/>
  <c r="C102" s="1"/>
  <c r="L101" s="1"/>
  <c r="K101" s="1"/>
  <c r="J101" s="1"/>
  <c r="I101" s="1"/>
  <c r="H101" s="1"/>
  <c r="G101" s="1"/>
  <c r="F101" s="1"/>
  <c r="E101" s="1"/>
  <c r="D101" s="1"/>
  <c r="C101" s="1"/>
  <c r="L100" s="1"/>
  <c r="K100" s="1"/>
  <c r="J100" s="1"/>
  <c r="I100" s="1"/>
  <c r="H100" s="1"/>
  <c r="G100" s="1"/>
  <c r="F100" s="1"/>
  <c r="E100" s="1"/>
  <c r="D100" s="1"/>
  <c r="C100" s="1"/>
  <c r="L99" s="1"/>
  <c r="K99" s="1"/>
  <c r="J99" s="1"/>
  <c r="I99" s="1"/>
  <c r="H99" s="1"/>
  <c r="G99" s="1"/>
  <c r="F99" s="1"/>
  <c r="E99" s="1"/>
  <c r="D99" s="1"/>
  <c r="C99" s="1"/>
  <c r="L98" s="1"/>
  <c r="K98" s="1"/>
  <c r="J98" s="1"/>
  <c r="I98" s="1"/>
  <c r="H98" s="1"/>
  <c r="G98" s="1"/>
  <c r="F98" s="1"/>
  <c r="E98" s="1"/>
  <c r="D98" s="1"/>
  <c r="C98" s="1"/>
  <c r="L97" s="1"/>
  <c r="K97" s="1"/>
  <c r="J97" s="1"/>
  <c r="I97" s="1"/>
  <c r="H97" s="1"/>
  <c r="G97" s="1"/>
  <c r="F97" s="1"/>
  <c r="E97" s="1"/>
  <c r="D97" s="1"/>
  <c r="C97" s="1"/>
  <c r="L96" s="1"/>
  <c r="K96" s="1"/>
  <c r="J96" s="1"/>
  <c r="I96" s="1"/>
  <c r="H96" s="1"/>
  <c r="G96" s="1"/>
  <c r="F96" s="1"/>
  <c r="E96" s="1"/>
  <c r="D96" s="1"/>
  <c r="C96" s="1"/>
  <c r="L95" s="1"/>
  <c r="K95" s="1"/>
  <c r="J95" s="1"/>
  <c r="I95" s="1"/>
  <c r="H95" s="1"/>
  <c r="G95" s="1"/>
  <c r="F95" s="1"/>
  <c r="E95" s="1"/>
  <c r="D95" s="1"/>
  <c r="C95" s="1"/>
  <c r="L94" s="1"/>
  <c r="K94" s="1"/>
  <c r="J94" s="1"/>
  <c r="I94" s="1"/>
  <c r="H94" s="1"/>
  <c r="G94" s="1"/>
  <c r="F94" s="1"/>
  <c r="E94" s="1"/>
  <c r="D94" s="1"/>
  <c r="C94" s="1"/>
  <c r="L93" s="1"/>
  <c r="K93" s="1"/>
  <c r="J93" s="1"/>
  <c r="I93" s="1"/>
  <c r="H93" s="1"/>
  <c r="G93" s="1"/>
  <c r="F93" s="1"/>
  <c r="E93" s="1"/>
  <c r="D93" s="1"/>
  <c r="C93" s="1"/>
  <c r="K6" i="46"/>
  <c r="G8"/>
  <c r="G11"/>
  <c r="K16"/>
  <c r="G18"/>
  <c r="K24"/>
  <c r="F3" i="49"/>
  <c r="M19" i="51"/>
  <c r="I151" i="40"/>
  <c r="H151"/>
  <c r="K149"/>
  <c r="J149"/>
  <c r="F149"/>
  <c r="G148"/>
  <c r="H147"/>
  <c r="M146"/>
  <c r="I146"/>
  <c r="F146"/>
  <c r="E146"/>
  <c r="O138"/>
  <c r="O137"/>
  <c r="O136"/>
  <c r="O135"/>
  <c r="N134"/>
  <c r="M134"/>
  <c r="L134"/>
  <c r="K134"/>
  <c r="J134"/>
  <c r="I134"/>
  <c r="H134"/>
  <c r="G134"/>
  <c r="F134"/>
  <c r="E134"/>
  <c r="O133"/>
  <c r="O132"/>
  <c r="O131"/>
  <c r="O130"/>
  <c r="N129"/>
  <c r="M129"/>
  <c r="L129"/>
  <c r="K129"/>
  <c r="J129"/>
  <c r="I129"/>
  <c r="H129"/>
  <c r="G129"/>
  <c r="F129"/>
  <c r="E129"/>
  <c r="O128"/>
  <c r="O127"/>
  <c r="O126"/>
  <c r="O125"/>
  <c r="G151" s="1"/>
  <c r="N124"/>
  <c r="M124"/>
  <c r="L124"/>
  <c r="K124"/>
  <c r="J124"/>
  <c r="I124"/>
  <c r="H124"/>
  <c r="G124"/>
  <c r="F124"/>
  <c r="E124"/>
  <c r="O123"/>
  <c r="M149" s="1"/>
  <c r="O122"/>
  <c r="F148" s="1"/>
  <c r="O121"/>
  <c r="G147" s="1"/>
  <c r="O120"/>
  <c r="H146" s="1"/>
  <c r="N119"/>
  <c r="N145" s="1"/>
  <c r="M119"/>
  <c r="L119"/>
  <c r="K119"/>
  <c r="J119"/>
  <c r="I119"/>
  <c r="H119"/>
  <c r="G119"/>
  <c r="F119"/>
  <c r="E119"/>
  <c r="O119" s="1"/>
  <c r="N118"/>
  <c r="M118"/>
  <c r="L118"/>
  <c r="K118"/>
  <c r="J118"/>
  <c r="I118"/>
  <c r="I144" s="1"/>
  <c r="H118"/>
  <c r="H114" s="1"/>
  <c r="G118"/>
  <c r="F118"/>
  <c r="E118"/>
  <c r="O118" s="1"/>
  <c r="N117"/>
  <c r="M117"/>
  <c r="L117"/>
  <c r="K117"/>
  <c r="J117"/>
  <c r="I117"/>
  <c r="H117"/>
  <c r="G117"/>
  <c r="F117"/>
  <c r="E117"/>
  <c r="N116"/>
  <c r="M116"/>
  <c r="L116"/>
  <c r="K116"/>
  <c r="J116"/>
  <c r="I116"/>
  <c r="H116"/>
  <c r="G116"/>
  <c r="F116"/>
  <c r="E116"/>
  <c r="N115"/>
  <c r="N114" s="1"/>
  <c r="M115"/>
  <c r="M114" s="1"/>
  <c r="L115"/>
  <c r="K115"/>
  <c r="K114" s="1"/>
  <c r="J115"/>
  <c r="I115"/>
  <c r="H115"/>
  <c r="G115"/>
  <c r="F115"/>
  <c r="F114" s="1"/>
  <c r="E115"/>
  <c r="E114" s="1"/>
  <c r="L114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G55"/>
  <c r="M54"/>
  <c r="L54"/>
  <c r="H54"/>
  <c r="E54"/>
  <c r="N53"/>
  <c r="J53"/>
  <c r="G53"/>
  <c r="F53"/>
  <c r="E53" s="1"/>
  <c r="K52"/>
  <c r="H52"/>
  <c r="G52"/>
  <c r="M50"/>
  <c r="N49"/>
  <c r="E49"/>
  <c r="L48"/>
  <c r="K48"/>
  <c r="F48"/>
  <c r="L47"/>
  <c r="K47"/>
  <c r="G47"/>
  <c r="N45"/>
  <c r="J45"/>
  <c r="G45"/>
  <c r="F45"/>
  <c r="E45" s="1"/>
  <c r="K44"/>
  <c r="L43"/>
  <c r="M42"/>
  <c r="J42"/>
  <c r="I42"/>
  <c r="H42" s="1"/>
  <c r="L40"/>
  <c r="K40"/>
  <c r="F40"/>
  <c r="L39"/>
  <c r="K39"/>
  <c r="G39"/>
  <c r="H38"/>
  <c r="J37"/>
  <c r="O27"/>
  <c r="F55" s="1"/>
  <c r="O26"/>
  <c r="G54" s="1"/>
  <c r="O25"/>
  <c r="I53" s="1"/>
  <c r="O24"/>
  <c r="J52" s="1"/>
  <c r="N23"/>
  <c r="M23"/>
  <c r="M51" s="1"/>
  <c r="L23"/>
  <c r="L51" s="1"/>
  <c r="K23"/>
  <c r="J23"/>
  <c r="I23"/>
  <c r="I51" s="1"/>
  <c r="H23"/>
  <c r="G23"/>
  <c r="O23" s="1"/>
  <c r="F23"/>
  <c r="E23"/>
  <c r="E51" s="1"/>
  <c r="O22"/>
  <c r="L50" s="1"/>
  <c r="O21"/>
  <c r="M49" s="1"/>
  <c r="O20"/>
  <c r="N48" s="1"/>
  <c r="O19"/>
  <c r="F47" s="1"/>
  <c r="N18"/>
  <c r="M18"/>
  <c r="L18"/>
  <c r="K18"/>
  <c r="K46" s="1"/>
  <c r="J18"/>
  <c r="J46" s="1"/>
  <c r="I18"/>
  <c r="H18"/>
  <c r="G18"/>
  <c r="G46" s="1"/>
  <c r="F18"/>
  <c r="O18" s="1"/>
  <c r="E18"/>
  <c r="O17"/>
  <c r="I45" s="1"/>
  <c r="O16"/>
  <c r="J44" s="1"/>
  <c r="O15"/>
  <c r="K43" s="1"/>
  <c r="O14"/>
  <c r="L42" s="1"/>
  <c r="N13"/>
  <c r="M13"/>
  <c r="L13"/>
  <c r="K13"/>
  <c r="J13"/>
  <c r="I13"/>
  <c r="I41" s="1"/>
  <c r="H41" s="1"/>
  <c r="H13"/>
  <c r="G13"/>
  <c r="F13"/>
  <c r="E13"/>
  <c r="O13" s="1"/>
  <c r="O12"/>
  <c r="N40" s="1"/>
  <c r="O11"/>
  <c r="F39" s="1"/>
  <c r="O10"/>
  <c r="G38" s="1"/>
  <c r="O9"/>
  <c r="I37" s="1"/>
  <c r="N8"/>
  <c r="M8"/>
  <c r="L8"/>
  <c r="K8"/>
  <c r="J8"/>
  <c r="I8"/>
  <c r="H8"/>
  <c r="G8"/>
  <c r="F8"/>
  <c r="E8"/>
  <c r="N7"/>
  <c r="M7"/>
  <c r="L7"/>
  <c r="K7"/>
  <c r="J7"/>
  <c r="I7"/>
  <c r="H7"/>
  <c r="G7"/>
  <c r="O7" s="1"/>
  <c r="F7"/>
  <c r="E7"/>
  <c r="N6"/>
  <c r="N3" s="1"/>
  <c r="M6"/>
  <c r="L6"/>
  <c r="K6"/>
  <c r="J6"/>
  <c r="I6"/>
  <c r="H6"/>
  <c r="G6"/>
  <c r="F6"/>
  <c r="E6"/>
  <c r="N5"/>
  <c r="M5"/>
  <c r="L5"/>
  <c r="K5"/>
  <c r="J5"/>
  <c r="I5"/>
  <c r="H5"/>
  <c r="G5"/>
  <c r="F5"/>
  <c r="E5"/>
  <c r="N4"/>
  <c r="M4"/>
  <c r="M3" s="1"/>
  <c r="L4"/>
  <c r="L3" s="1"/>
  <c r="K4"/>
  <c r="J4"/>
  <c r="J3" s="1"/>
  <c r="I4"/>
  <c r="H4"/>
  <c r="G4"/>
  <c r="F4"/>
  <c r="F32" s="1"/>
  <c r="E4"/>
  <c r="O4" s="1"/>
  <c r="K3"/>
  <c r="H91" i="39"/>
  <c r="G91"/>
  <c r="H87"/>
  <c r="G87"/>
  <c r="H83"/>
  <c r="G83"/>
  <c r="H79"/>
  <c r="G79"/>
  <c r="H68"/>
  <c r="G68"/>
  <c r="H64"/>
  <c r="G64"/>
  <c r="H60"/>
  <c r="G60"/>
  <c r="J18"/>
  <c r="I18"/>
  <c r="H18"/>
  <c r="K14"/>
  <c r="J14"/>
  <c r="I14"/>
  <c r="H14"/>
  <c r="K10"/>
  <c r="J10"/>
  <c r="I10"/>
  <c r="H10"/>
  <c r="K6"/>
  <c r="J6"/>
  <c r="I6"/>
  <c r="H6"/>
  <c r="L86" i="38"/>
  <c r="K86"/>
  <c r="L85"/>
  <c r="K85"/>
  <c r="L84"/>
  <c r="K84"/>
  <c r="L83"/>
  <c r="K83"/>
  <c r="L82" s="1"/>
  <c r="K82"/>
  <c r="J82"/>
  <c r="I82"/>
  <c r="L81"/>
  <c r="K81"/>
  <c r="L80"/>
  <c r="K80"/>
  <c r="L79"/>
  <c r="K79"/>
  <c r="L78"/>
  <c r="K78"/>
  <c r="J77"/>
  <c r="K77" s="1"/>
  <c r="I77"/>
  <c r="L76"/>
  <c r="K76"/>
  <c r="L75"/>
  <c r="K75"/>
  <c r="L74"/>
  <c r="K74"/>
  <c r="L73"/>
  <c r="K73"/>
  <c r="J72"/>
  <c r="K72" s="1"/>
  <c r="I72"/>
  <c r="L71"/>
  <c r="K71"/>
  <c r="L70"/>
  <c r="K70"/>
  <c r="L69"/>
  <c r="K69"/>
  <c r="L68"/>
  <c r="K68"/>
  <c r="L67" s="1"/>
  <c r="J67"/>
  <c r="K67" s="1"/>
  <c r="I67"/>
  <c r="L66" s="1"/>
  <c r="J66"/>
  <c r="K66" s="1"/>
  <c r="I66"/>
  <c r="L65" s="1"/>
  <c r="K65"/>
  <c r="J65"/>
  <c r="I65"/>
  <c r="L64"/>
  <c r="K64"/>
  <c r="J64"/>
  <c r="I64"/>
  <c r="J63"/>
  <c r="L63" s="1"/>
  <c r="K63" s="1"/>
  <c r="I63"/>
  <c r="I62" s="1"/>
  <c r="J62"/>
  <c r="P53"/>
  <c r="Q49"/>
  <c r="P49"/>
  <c r="Q45"/>
  <c r="P45"/>
  <c r="G24"/>
  <c r="F24"/>
  <c r="E24"/>
  <c r="G19"/>
  <c r="F19"/>
  <c r="F2" s="1"/>
  <c r="E19"/>
  <c r="G13"/>
  <c r="F13"/>
  <c r="E13"/>
  <c r="G8"/>
  <c r="F8"/>
  <c r="E8"/>
  <c r="G7"/>
  <c r="F7"/>
  <c r="E7"/>
  <c r="G6"/>
  <c r="F6"/>
  <c r="E6"/>
  <c r="G5"/>
  <c r="F5"/>
  <c r="E5"/>
  <c r="Q4"/>
  <c r="P4"/>
  <c r="G3"/>
  <c r="G2" s="1"/>
  <c r="F3"/>
  <c r="E3"/>
  <c r="E2" s="1"/>
  <c r="H240" i="37" s="1"/>
  <c r="C240"/>
  <c r="F239"/>
  <c r="E239"/>
  <c r="D239"/>
  <c r="C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H239" s="1"/>
  <c r="G228"/>
  <c r="H227"/>
  <c r="G227"/>
  <c r="C181"/>
  <c r="L180"/>
  <c r="K180"/>
  <c r="J180"/>
  <c r="I180"/>
  <c r="H180"/>
  <c r="G180"/>
  <c r="F180"/>
  <c r="E180"/>
  <c r="D180"/>
  <c r="C180"/>
  <c r="L179"/>
  <c r="K179"/>
  <c r="J179"/>
  <c r="I179"/>
  <c r="H179"/>
  <c r="G179"/>
  <c r="F179"/>
  <c r="E179"/>
  <c r="D179"/>
  <c r="C179"/>
  <c r="L178"/>
  <c r="K178"/>
  <c r="J178"/>
  <c r="I178"/>
  <c r="H178"/>
  <c r="G178"/>
  <c r="F178"/>
  <c r="E178"/>
  <c r="D178"/>
  <c r="C178"/>
  <c r="L177"/>
  <c r="K177"/>
  <c r="J177"/>
  <c r="I177"/>
  <c r="H177"/>
  <c r="G177"/>
  <c r="F177"/>
  <c r="E177"/>
  <c r="D177"/>
  <c r="C177"/>
  <c r="M176" s="1"/>
  <c r="L176"/>
  <c r="K176"/>
  <c r="J176"/>
  <c r="I176"/>
  <c r="H176"/>
  <c r="G176"/>
  <c r="F176"/>
  <c r="E176"/>
  <c r="D176"/>
  <c r="C176"/>
  <c r="L175"/>
  <c r="K175"/>
  <c r="J175"/>
  <c r="I175"/>
  <c r="H175"/>
  <c r="G175"/>
  <c r="F175"/>
  <c r="E175"/>
  <c r="D175"/>
  <c r="C175"/>
  <c r="L174"/>
  <c r="K174"/>
  <c r="J174"/>
  <c r="I174"/>
  <c r="H174"/>
  <c r="G174"/>
  <c r="F174"/>
  <c r="E174"/>
  <c r="D174"/>
  <c r="C174"/>
  <c r="M173"/>
  <c r="L173"/>
  <c r="K173"/>
  <c r="J173"/>
  <c r="I173"/>
  <c r="H173"/>
  <c r="G173"/>
  <c r="F173"/>
  <c r="E173"/>
  <c r="D173"/>
  <c r="C173"/>
  <c r="L172"/>
  <c r="K172"/>
  <c r="J172"/>
  <c r="I172"/>
  <c r="H172"/>
  <c r="G172"/>
  <c r="F172"/>
  <c r="E172"/>
  <c r="D172"/>
  <c r="C172"/>
  <c r="M171"/>
  <c r="L171"/>
  <c r="K171"/>
  <c r="J171"/>
  <c r="I171"/>
  <c r="H171"/>
  <c r="G171"/>
  <c r="F171"/>
  <c r="E171"/>
  <c r="D171"/>
  <c r="C171"/>
  <c r="L170"/>
  <c r="K170"/>
  <c r="J170"/>
  <c r="I170"/>
  <c r="H170"/>
  <c r="G170"/>
  <c r="F170"/>
  <c r="E170"/>
  <c r="D170"/>
  <c r="C170"/>
  <c r="L169"/>
  <c r="K169"/>
  <c r="J169"/>
  <c r="I169"/>
  <c r="H169"/>
  <c r="G169"/>
  <c r="F169"/>
  <c r="E169"/>
  <c r="D169"/>
  <c r="C169"/>
  <c r="L167"/>
  <c r="K167"/>
  <c r="J167"/>
  <c r="I167"/>
  <c r="H167"/>
  <c r="G167"/>
  <c r="F167"/>
  <c r="E167"/>
  <c r="D167"/>
  <c r="C167"/>
  <c r="M166"/>
  <c r="M165"/>
  <c r="M164"/>
  <c r="M163"/>
  <c r="M162"/>
  <c r="M161"/>
  <c r="M167" s="1"/>
  <c r="M160"/>
  <c r="M159"/>
  <c r="M158"/>
  <c r="M157"/>
  <c r="M156"/>
  <c r="M155"/>
  <c r="L151"/>
  <c r="K151"/>
  <c r="J151"/>
  <c r="J181" s="1"/>
  <c r="I151"/>
  <c r="I181" s="1"/>
  <c r="H151"/>
  <c r="H181" s="1"/>
  <c r="G151"/>
  <c r="G181" s="1"/>
  <c r="F181" s="1"/>
  <c r="F151"/>
  <c r="E151"/>
  <c r="E181" s="1"/>
  <c r="D181" s="1"/>
  <c r="D151"/>
  <c r="C151"/>
  <c r="M150"/>
  <c r="M180" s="1"/>
  <c r="M149"/>
  <c r="M179" s="1"/>
  <c r="M148"/>
  <c r="M147"/>
  <c r="M177" s="1"/>
  <c r="M146"/>
  <c r="M145"/>
  <c r="M144"/>
  <c r="M174" s="1"/>
  <c r="M143"/>
  <c r="M142"/>
  <c r="M141"/>
  <c r="M140"/>
  <c r="M139"/>
  <c r="M151" s="1"/>
  <c r="M134"/>
  <c r="M133"/>
  <c r="M132"/>
  <c r="M131"/>
  <c r="M130"/>
  <c r="M129"/>
  <c r="M128"/>
  <c r="M127"/>
  <c r="M126"/>
  <c r="M125"/>
  <c r="M124"/>
  <c r="M123"/>
  <c r="L106"/>
  <c r="H106"/>
  <c r="G106"/>
  <c r="C106"/>
  <c r="K104"/>
  <c r="J104"/>
  <c r="F104"/>
  <c r="E104" s="1"/>
  <c r="L103"/>
  <c r="K103"/>
  <c r="F103"/>
  <c r="C103"/>
  <c r="H102"/>
  <c r="H101"/>
  <c r="I100"/>
  <c r="F100"/>
  <c r="E100"/>
  <c r="J99"/>
  <c r="G99"/>
  <c r="F99"/>
  <c r="L98"/>
  <c r="H98"/>
  <c r="G98"/>
  <c r="C98"/>
  <c r="K96"/>
  <c r="J96"/>
  <c r="F96"/>
  <c r="E96" s="1"/>
  <c r="L95"/>
  <c r="K95"/>
  <c r="F95"/>
  <c r="C95"/>
  <c r="L93"/>
  <c r="K93"/>
  <c r="J93"/>
  <c r="I93"/>
  <c r="H93"/>
  <c r="G93"/>
  <c r="F93"/>
  <c r="E93"/>
  <c r="M93" s="1"/>
  <c r="D93"/>
  <c r="C93"/>
  <c r="C107" s="1"/>
  <c r="M92"/>
  <c r="K106" s="1"/>
  <c r="M91"/>
  <c r="L105" s="1"/>
  <c r="K105" s="1"/>
  <c r="M90"/>
  <c r="D104" s="1"/>
  <c r="M89"/>
  <c r="E103" s="1"/>
  <c r="M88"/>
  <c r="G102" s="1"/>
  <c r="M87"/>
  <c r="G101" s="1"/>
  <c r="M86"/>
  <c r="H100" s="1"/>
  <c r="M85"/>
  <c r="I99" s="1"/>
  <c r="M84"/>
  <c r="K98" s="1"/>
  <c r="M83"/>
  <c r="L97" s="1"/>
  <c r="M82"/>
  <c r="D96" s="1"/>
  <c r="M81"/>
  <c r="E95" s="1"/>
  <c r="M77"/>
  <c r="M76"/>
  <c r="M75"/>
  <c r="M74"/>
  <c r="M73"/>
  <c r="M72"/>
  <c r="M71"/>
  <c r="M70"/>
  <c r="M69"/>
  <c r="M68"/>
  <c r="M67"/>
  <c r="M66"/>
  <c r="M65"/>
  <c r="F107" l="1"/>
  <c r="J107"/>
  <c r="G107"/>
  <c r="G32" i="40"/>
  <c r="K32"/>
  <c r="L35"/>
  <c r="H35"/>
  <c r="I35"/>
  <c r="L145"/>
  <c r="F145"/>
  <c r="G145"/>
  <c r="K145"/>
  <c r="G41"/>
  <c r="M145"/>
  <c r="D107" i="37"/>
  <c r="L107"/>
  <c r="K107" s="1"/>
  <c r="F35" i="40"/>
  <c r="N35"/>
  <c r="F41"/>
  <c r="J51"/>
  <c r="F144"/>
  <c r="K41"/>
  <c r="N41"/>
  <c r="G144"/>
  <c r="K144"/>
  <c r="E35"/>
  <c r="M35"/>
  <c r="M41"/>
  <c r="M144"/>
  <c r="M46"/>
  <c r="I46"/>
  <c r="H46" s="1"/>
  <c r="E46"/>
  <c r="K62" i="38"/>
  <c r="L41" i="40"/>
  <c r="N46"/>
  <c r="L144"/>
  <c r="J145"/>
  <c r="I145" s="1"/>
  <c r="H51"/>
  <c r="K51"/>
  <c r="I107" i="37"/>
  <c r="I32" i="40"/>
  <c r="K35"/>
  <c r="H107" i="37"/>
  <c r="H32" i="40"/>
  <c r="J35"/>
  <c r="J41"/>
  <c r="L46"/>
  <c r="F51"/>
  <c r="J144"/>
  <c r="H145"/>
  <c r="G161"/>
  <c r="H161"/>
  <c r="I161"/>
  <c r="J161"/>
  <c r="K161"/>
  <c r="L161"/>
  <c r="M161"/>
  <c r="E161"/>
  <c r="F161"/>
  <c r="D95" i="37"/>
  <c r="C96"/>
  <c r="L96"/>
  <c r="K97"/>
  <c r="J98"/>
  <c r="I98" s="1"/>
  <c r="H99"/>
  <c r="G100"/>
  <c r="F101"/>
  <c r="F102"/>
  <c r="E102" s="1"/>
  <c r="D103"/>
  <c r="C104"/>
  <c r="L104"/>
  <c r="J105"/>
  <c r="J106"/>
  <c r="I106" s="1"/>
  <c r="M170"/>
  <c r="M181"/>
  <c r="L181" s="1"/>
  <c r="K181" s="1"/>
  <c r="L72" i="38"/>
  <c r="I3" i="40"/>
  <c r="E32"/>
  <c r="M32"/>
  <c r="H37"/>
  <c r="F38"/>
  <c r="E39"/>
  <c r="N38" s="1"/>
  <c r="M39"/>
  <c r="M40"/>
  <c r="K42"/>
  <c r="J43"/>
  <c r="I44"/>
  <c r="H45"/>
  <c r="F46"/>
  <c r="E47"/>
  <c r="M47"/>
  <c r="M48"/>
  <c r="L49"/>
  <c r="K50"/>
  <c r="I52"/>
  <c r="H53"/>
  <c r="F54"/>
  <c r="E55"/>
  <c r="N54" s="1"/>
  <c r="M55"/>
  <c r="J114"/>
  <c r="O115"/>
  <c r="H141" s="1"/>
  <c r="F141"/>
  <c r="N141"/>
  <c r="G146"/>
  <c r="F147"/>
  <c r="E148"/>
  <c r="M148"/>
  <c r="L149"/>
  <c r="J151"/>
  <c r="K15" i="42"/>
  <c r="F154" i="40"/>
  <c r="G154"/>
  <c r="H154"/>
  <c r="I154"/>
  <c r="J154"/>
  <c r="K154"/>
  <c r="L154"/>
  <c r="M154"/>
  <c r="E154"/>
  <c r="N153" s="1"/>
  <c r="K26" i="46"/>
  <c r="O3" i="47"/>
  <c r="E41" i="40"/>
  <c r="E101" i="37"/>
  <c r="D102"/>
  <c r="I105"/>
  <c r="H3" i="40"/>
  <c r="O6"/>
  <c r="L34" s="1"/>
  <c r="L32"/>
  <c r="G37"/>
  <c r="E38"/>
  <c r="M38"/>
  <c r="I43"/>
  <c r="H44"/>
  <c r="K49"/>
  <c r="J50"/>
  <c r="L55"/>
  <c r="I114"/>
  <c r="E141"/>
  <c r="M141"/>
  <c r="H144"/>
  <c r="E147"/>
  <c r="N146" s="1"/>
  <c r="N147"/>
  <c r="L148"/>
  <c r="G153"/>
  <c r="H153"/>
  <c r="I153"/>
  <c r="J153"/>
  <c r="K153"/>
  <c r="L153"/>
  <c r="M153"/>
  <c r="E153"/>
  <c r="N152" s="1"/>
  <c r="F153"/>
  <c r="J159"/>
  <c r="I159" s="1"/>
  <c r="K159"/>
  <c r="L159"/>
  <c r="M159"/>
  <c r="N159"/>
  <c r="E159"/>
  <c r="N158" s="1"/>
  <c r="F159"/>
  <c r="G159"/>
  <c r="H159"/>
  <c r="G3"/>
  <c r="F37"/>
  <c r="E37" s="1"/>
  <c r="N37"/>
  <c r="L38"/>
  <c r="H43"/>
  <c r="G44"/>
  <c r="J49"/>
  <c r="I50"/>
  <c r="H50" s="1"/>
  <c r="G51"/>
  <c r="K55"/>
  <c r="O117"/>
  <c r="L143" s="1"/>
  <c r="M147"/>
  <c r="K148"/>
  <c r="H152"/>
  <c r="I152"/>
  <c r="J152"/>
  <c r="K152"/>
  <c r="L152"/>
  <c r="M152"/>
  <c r="E152"/>
  <c r="N151" s="1"/>
  <c r="F152"/>
  <c r="G152"/>
  <c r="J158"/>
  <c r="K158"/>
  <c r="L158"/>
  <c r="M158"/>
  <c r="E158"/>
  <c r="N157" s="1"/>
  <c r="F158"/>
  <c r="G158"/>
  <c r="H158"/>
  <c r="I158"/>
  <c r="L164"/>
  <c r="M164"/>
  <c r="E164"/>
  <c r="N163" s="1"/>
  <c r="F164"/>
  <c r="G164"/>
  <c r="H164"/>
  <c r="I164"/>
  <c r="J164"/>
  <c r="K164"/>
  <c r="D105" i="37"/>
  <c r="J97"/>
  <c r="D101"/>
  <c r="C102"/>
  <c r="L101" s="1"/>
  <c r="L102"/>
  <c r="H105"/>
  <c r="J95"/>
  <c r="I96"/>
  <c r="G97"/>
  <c r="F98"/>
  <c r="E99"/>
  <c r="D100"/>
  <c r="C101"/>
  <c r="L100" s="1"/>
  <c r="K101"/>
  <c r="K102"/>
  <c r="J103"/>
  <c r="I104"/>
  <c r="G105"/>
  <c r="F106"/>
  <c r="E107"/>
  <c r="M169"/>
  <c r="M172"/>
  <c r="M175"/>
  <c r="F3" i="40"/>
  <c r="O8"/>
  <c r="M36" s="1"/>
  <c r="J32"/>
  <c r="G35"/>
  <c r="M37"/>
  <c r="K38"/>
  <c r="J39"/>
  <c r="J40"/>
  <c r="G42"/>
  <c r="G43"/>
  <c r="F43" s="1"/>
  <c r="F44"/>
  <c r="E44" s="1"/>
  <c r="N44"/>
  <c r="M45"/>
  <c r="J47"/>
  <c r="J48"/>
  <c r="I49"/>
  <c r="H49" s="1"/>
  <c r="G50"/>
  <c r="F52"/>
  <c r="E52" s="1"/>
  <c r="N51" s="1"/>
  <c r="N52"/>
  <c r="M53"/>
  <c r="K54"/>
  <c r="J55"/>
  <c r="G114"/>
  <c r="O114" s="1"/>
  <c r="K141"/>
  <c r="E145"/>
  <c r="N144" s="1"/>
  <c r="L146"/>
  <c r="L147"/>
  <c r="K147" s="1"/>
  <c r="J148"/>
  <c r="I149"/>
  <c r="L151"/>
  <c r="M151"/>
  <c r="K157"/>
  <c r="L157"/>
  <c r="M157"/>
  <c r="E157"/>
  <c r="N156" s="1"/>
  <c r="F157"/>
  <c r="G157"/>
  <c r="H157"/>
  <c r="I157"/>
  <c r="J157"/>
  <c r="M163"/>
  <c r="E163"/>
  <c r="N162" s="1"/>
  <c r="F163"/>
  <c r="G163"/>
  <c r="H163"/>
  <c r="I163"/>
  <c r="J163"/>
  <c r="K163"/>
  <c r="L163"/>
  <c r="I97" i="37"/>
  <c r="H97" s="1"/>
  <c r="I95"/>
  <c r="H96"/>
  <c r="F97"/>
  <c r="E98"/>
  <c r="D99"/>
  <c r="C100"/>
  <c r="L99" s="1"/>
  <c r="K100"/>
  <c r="J101"/>
  <c r="J102"/>
  <c r="I103"/>
  <c r="H103" s="1"/>
  <c r="H104"/>
  <c r="F105"/>
  <c r="E106"/>
  <c r="M178"/>
  <c r="G239"/>
  <c r="G240" s="1"/>
  <c r="F240" s="1"/>
  <c r="E240" s="1"/>
  <c r="D240" s="1"/>
  <c r="L62" i="38"/>
  <c r="L77"/>
  <c r="E3" i="40"/>
  <c r="O5"/>
  <c r="L37"/>
  <c r="J38"/>
  <c r="I39"/>
  <c r="I40"/>
  <c r="F42"/>
  <c r="E43"/>
  <c r="N43"/>
  <c r="M44"/>
  <c r="L45"/>
  <c r="I47"/>
  <c r="I48"/>
  <c r="G49"/>
  <c r="F50"/>
  <c r="M52"/>
  <c r="L53"/>
  <c r="J54"/>
  <c r="I55"/>
  <c r="E144"/>
  <c r="K146"/>
  <c r="J147"/>
  <c r="I148"/>
  <c r="H149"/>
  <c r="F151"/>
  <c r="L156"/>
  <c r="M156"/>
  <c r="E156"/>
  <c r="F156"/>
  <c r="G156"/>
  <c r="H156"/>
  <c r="I156"/>
  <c r="J156"/>
  <c r="K156"/>
  <c r="F162"/>
  <c r="G162"/>
  <c r="H162"/>
  <c r="I162"/>
  <c r="J162"/>
  <c r="K162"/>
  <c r="L162"/>
  <c r="M162"/>
  <c r="E162"/>
  <c r="N161" s="1"/>
  <c r="H95" i="37"/>
  <c r="G95" s="1"/>
  <c r="G96"/>
  <c r="E97"/>
  <c r="D98"/>
  <c r="C99"/>
  <c r="K99"/>
  <c r="J100"/>
  <c r="I101"/>
  <c r="I102"/>
  <c r="G103"/>
  <c r="G104"/>
  <c r="E105"/>
  <c r="D106"/>
  <c r="K37" i="40"/>
  <c r="I38"/>
  <c r="H39"/>
  <c r="H40"/>
  <c r="G40" s="1"/>
  <c r="E42"/>
  <c r="N42"/>
  <c r="M43"/>
  <c r="L44"/>
  <c r="K45"/>
  <c r="H47"/>
  <c r="H48"/>
  <c r="G48" s="1"/>
  <c r="F49"/>
  <c r="E50"/>
  <c r="N50"/>
  <c r="L52"/>
  <c r="K53"/>
  <c r="I54"/>
  <c r="H55"/>
  <c r="O116"/>
  <c r="L142" s="1"/>
  <c r="O124"/>
  <c r="K150" s="1"/>
  <c r="J150" s="1"/>
  <c r="J146"/>
  <c r="I147"/>
  <c r="H148"/>
  <c r="G149"/>
  <c r="E151"/>
  <c r="D97" i="37"/>
  <c r="O129" i="40"/>
  <c r="E155" s="1"/>
  <c r="N154" s="1"/>
  <c r="C97" i="37"/>
  <c r="C105"/>
  <c r="E40" i="40"/>
  <c r="N39" s="1"/>
  <c r="E48"/>
  <c r="N47" s="1"/>
  <c r="F155"/>
  <c r="N155"/>
  <c r="M155" s="1"/>
  <c r="G160"/>
  <c r="F160" s="1"/>
  <c r="O134"/>
  <c r="M160" s="1"/>
  <c r="E149"/>
  <c r="N148" s="1"/>
  <c r="K151"/>
  <c r="J41" i="37"/>
  <c r="H41"/>
  <c r="F41"/>
  <c r="E41" s="1"/>
  <c r="K40"/>
  <c r="I40"/>
  <c r="G40"/>
  <c r="L39"/>
  <c r="J39"/>
  <c r="I39" s="1"/>
  <c r="G39"/>
  <c r="C39"/>
  <c r="L37"/>
  <c r="J37"/>
  <c r="E37"/>
  <c r="C37"/>
  <c r="L35"/>
  <c r="K35"/>
  <c r="J35"/>
  <c r="I35"/>
  <c r="H35"/>
  <c r="G35"/>
  <c r="F35"/>
  <c r="E35"/>
  <c r="D35"/>
  <c r="C35"/>
  <c r="M34"/>
  <c r="D48" s="1"/>
  <c r="M33"/>
  <c r="E47" s="1"/>
  <c r="M32"/>
  <c r="F46" s="1"/>
  <c r="M31"/>
  <c r="G45" s="1"/>
  <c r="M30"/>
  <c r="I44" s="1"/>
  <c r="M29"/>
  <c r="J43" s="1"/>
  <c r="M28"/>
  <c r="K42" s="1"/>
  <c r="M27"/>
  <c r="L41" s="1"/>
  <c r="M26"/>
  <c r="E40" s="1"/>
  <c r="D40" s="1"/>
  <c r="M25"/>
  <c r="E39" s="1"/>
  <c r="M24"/>
  <c r="F38" s="1"/>
  <c r="M23"/>
  <c r="F37" s="1"/>
  <c r="P15"/>
  <c r="O15"/>
  <c r="L15"/>
  <c r="K15"/>
  <c r="J15"/>
  <c r="I15"/>
  <c r="H15"/>
  <c r="G15"/>
  <c r="P14"/>
  <c r="M14" s="1"/>
  <c r="L14"/>
  <c r="P13"/>
  <c r="M13" s="1"/>
  <c r="L13"/>
  <c r="P12"/>
  <c r="L12"/>
  <c r="P11"/>
  <c r="M11" s="1"/>
  <c r="L11"/>
  <c r="P10"/>
  <c r="M10" s="1"/>
  <c r="L10"/>
  <c r="P9"/>
  <c r="M9" s="1"/>
  <c r="L9"/>
  <c r="P8"/>
  <c r="L8"/>
  <c r="P7"/>
  <c r="M7" s="1"/>
  <c r="L7"/>
  <c r="P6"/>
  <c r="M6" s="1"/>
  <c r="L6"/>
  <c r="P5"/>
  <c r="M5" s="1"/>
  <c r="L5"/>
  <c r="P4"/>
  <c r="L4"/>
  <c r="P3"/>
  <c r="M3" s="1"/>
  <c r="L3"/>
  <c r="S15" i="36"/>
  <c r="T14"/>
  <c r="P14" s="1"/>
  <c r="T13"/>
  <c r="P13" s="1"/>
  <c r="T12"/>
  <c r="P12" s="1"/>
  <c r="T11"/>
  <c r="P11" s="1"/>
  <c r="T10"/>
  <c r="P10" s="1"/>
  <c r="T9"/>
  <c r="P9" s="1"/>
  <c r="T8"/>
  <c r="P8"/>
  <c r="T7"/>
  <c r="P7" s="1"/>
  <c r="T6"/>
  <c r="P6" s="1"/>
  <c r="T5"/>
  <c r="P5" s="1"/>
  <c r="T4"/>
  <c r="P4" s="1"/>
  <c r="T3"/>
  <c r="P3" s="1"/>
  <c r="J26" i="32"/>
  <c r="I26"/>
  <c r="J25"/>
  <c r="I25"/>
  <c r="J24"/>
  <c r="I24"/>
  <c r="J23"/>
  <c r="I23"/>
  <c r="I22"/>
  <c r="H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H6"/>
  <c r="H2" s="1"/>
  <c r="G6"/>
  <c r="F6"/>
  <c r="J6" s="1"/>
  <c r="I6" s="1"/>
  <c r="E6"/>
  <c r="J5"/>
  <c r="H5"/>
  <c r="G5"/>
  <c r="F5"/>
  <c r="E5"/>
  <c r="J4" s="1"/>
  <c r="I4" s="1"/>
  <c r="H4"/>
  <c r="G4"/>
  <c r="F4"/>
  <c r="E4"/>
  <c r="H3"/>
  <c r="G3"/>
  <c r="F3"/>
  <c r="J3" s="1"/>
  <c r="I3" s="1"/>
  <c r="E3"/>
  <c r="E2" s="1"/>
  <c r="G2"/>
  <c r="I15" i="30"/>
  <c r="H15"/>
  <c r="G15"/>
  <c r="F15"/>
  <c r="E15"/>
  <c r="D15"/>
  <c r="C15"/>
  <c r="N81" i="29"/>
  <c r="M81"/>
  <c r="L81"/>
  <c r="K81"/>
  <c r="J81"/>
  <c r="I81"/>
  <c r="H81"/>
  <c r="G81"/>
  <c r="F81"/>
  <c r="E81"/>
  <c r="N80"/>
  <c r="M80"/>
  <c r="L80"/>
  <c r="K80"/>
  <c r="J80"/>
  <c r="I80"/>
  <c r="H80"/>
  <c r="G80"/>
  <c r="F80"/>
  <c r="E80"/>
  <c r="N79"/>
  <c r="M79"/>
  <c r="L79"/>
  <c r="K79"/>
  <c r="J79"/>
  <c r="I79"/>
  <c r="H79"/>
  <c r="G79"/>
  <c r="F79"/>
  <c r="E79"/>
  <c r="N78"/>
  <c r="M78"/>
  <c r="L78"/>
  <c r="K78"/>
  <c r="J78"/>
  <c r="I78"/>
  <c r="H78"/>
  <c r="G78"/>
  <c r="F78"/>
  <c r="E78"/>
  <c r="N76"/>
  <c r="M76"/>
  <c r="L76"/>
  <c r="K76"/>
  <c r="J76"/>
  <c r="I76"/>
  <c r="H76"/>
  <c r="G76"/>
  <c r="F76"/>
  <c r="E76"/>
  <c r="N75"/>
  <c r="M75"/>
  <c r="L75"/>
  <c r="K75"/>
  <c r="J75"/>
  <c r="I75"/>
  <c r="H75"/>
  <c r="G75"/>
  <c r="F75"/>
  <c r="E75"/>
  <c r="N74"/>
  <c r="M74"/>
  <c r="L74"/>
  <c r="K74"/>
  <c r="J74"/>
  <c r="I74"/>
  <c r="H74"/>
  <c r="G74"/>
  <c r="F74"/>
  <c r="E74"/>
  <c r="N73"/>
  <c r="M73"/>
  <c r="L73"/>
  <c r="K73"/>
  <c r="J73"/>
  <c r="I73"/>
  <c r="H73"/>
  <c r="G73"/>
  <c r="F73"/>
  <c r="E73"/>
  <c r="N71"/>
  <c r="M71"/>
  <c r="K71"/>
  <c r="J71"/>
  <c r="I71"/>
  <c r="H71"/>
  <c r="G71"/>
  <c r="F71"/>
  <c r="E71"/>
  <c r="N70"/>
  <c r="M70"/>
  <c r="L70"/>
  <c r="K70"/>
  <c r="J70"/>
  <c r="I70"/>
  <c r="H70"/>
  <c r="G70"/>
  <c r="F70"/>
  <c r="E70"/>
  <c r="N69"/>
  <c r="M69"/>
  <c r="L69"/>
  <c r="K69"/>
  <c r="J69"/>
  <c r="I69"/>
  <c r="H69"/>
  <c r="G69"/>
  <c r="F69"/>
  <c r="E69"/>
  <c r="N68"/>
  <c r="M68"/>
  <c r="L68"/>
  <c r="K68"/>
  <c r="J68"/>
  <c r="I68"/>
  <c r="H68"/>
  <c r="G68"/>
  <c r="F68"/>
  <c r="E68"/>
  <c r="N66"/>
  <c r="L66"/>
  <c r="K66"/>
  <c r="J66"/>
  <c r="I66"/>
  <c r="H66"/>
  <c r="G66"/>
  <c r="F66"/>
  <c r="E66"/>
  <c r="N65"/>
  <c r="L65"/>
  <c r="K65"/>
  <c r="J65"/>
  <c r="I65"/>
  <c r="H65"/>
  <c r="G65"/>
  <c r="F65"/>
  <c r="E65"/>
  <c r="N64"/>
  <c r="M64"/>
  <c r="L64"/>
  <c r="K64"/>
  <c r="J64"/>
  <c r="I64"/>
  <c r="H64"/>
  <c r="G64"/>
  <c r="F64"/>
  <c r="E64"/>
  <c r="N63"/>
  <c r="L63"/>
  <c r="K63"/>
  <c r="J63"/>
  <c r="I63"/>
  <c r="H63"/>
  <c r="G63"/>
  <c r="F63"/>
  <c r="E63"/>
  <c r="H140" i="40" l="1"/>
  <c r="G140" s="1"/>
  <c r="N140"/>
  <c r="F140"/>
  <c r="K140"/>
  <c r="M140"/>
  <c r="L140"/>
  <c r="E140"/>
  <c r="K33"/>
  <c r="F33"/>
  <c r="L33"/>
  <c r="J22" i="32"/>
  <c r="Q3" i="37"/>
  <c r="Q7"/>
  <c r="Q11"/>
  <c r="E38"/>
  <c r="D39"/>
  <c r="C40"/>
  <c r="L40"/>
  <c r="K41"/>
  <c r="J42"/>
  <c r="I43"/>
  <c r="H44"/>
  <c r="F45"/>
  <c r="E46"/>
  <c r="D47"/>
  <c r="C48"/>
  <c r="K48"/>
  <c r="N160" i="40"/>
  <c r="N142"/>
  <c r="N33"/>
  <c r="I141"/>
  <c r="L150"/>
  <c r="G34"/>
  <c r="N150"/>
  <c r="E36"/>
  <c r="H150"/>
  <c r="M33"/>
  <c r="D38" i="37"/>
  <c r="L38"/>
  <c r="I42"/>
  <c r="H42" s="1"/>
  <c r="H43"/>
  <c r="G44"/>
  <c r="E45"/>
  <c r="D46"/>
  <c r="C47"/>
  <c r="L46" s="1"/>
  <c r="L47"/>
  <c r="J48"/>
  <c r="J155" i="40"/>
  <c r="G142"/>
  <c r="M142"/>
  <c r="I143"/>
  <c r="J143"/>
  <c r="M143"/>
  <c r="E143"/>
  <c r="N34"/>
  <c r="M34" s="1"/>
  <c r="I34"/>
  <c r="E34"/>
  <c r="S16" i="36"/>
  <c r="Q6" i="37"/>
  <c r="Q10"/>
  <c r="Q14"/>
  <c r="H16"/>
  <c r="G16" s="1"/>
  <c r="Q15" s="1"/>
  <c r="D37"/>
  <c r="C38"/>
  <c r="K38"/>
  <c r="K39"/>
  <c r="J40"/>
  <c r="I41"/>
  <c r="G42"/>
  <c r="G43"/>
  <c r="F44"/>
  <c r="D45"/>
  <c r="C46"/>
  <c r="K46"/>
  <c r="K47"/>
  <c r="I48"/>
  <c r="I155" i="40"/>
  <c r="K160"/>
  <c r="J141"/>
  <c r="K36"/>
  <c r="F36"/>
  <c r="J38" i="37"/>
  <c r="F42"/>
  <c r="F43"/>
  <c r="E44"/>
  <c r="C45"/>
  <c r="L45"/>
  <c r="J46"/>
  <c r="J47"/>
  <c r="I47" s="1"/>
  <c r="H48"/>
  <c r="J160" i="40"/>
  <c r="H160"/>
  <c r="K155"/>
  <c r="H36"/>
  <c r="G36" s="1"/>
  <c r="E33"/>
  <c r="N32" s="1"/>
  <c r="H142"/>
  <c r="L141"/>
  <c r="J33"/>
  <c r="J34"/>
  <c r="Q5" i="37"/>
  <c r="Q9"/>
  <c r="Q13"/>
  <c r="M15"/>
  <c r="M35"/>
  <c r="C49" s="1"/>
  <c r="L48" s="1"/>
  <c r="K37"/>
  <c r="I38"/>
  <c r="H39"/>
  <c r="H40"/>
  <c r="G41"/>
  <c r="E42"/>
  <c r="E43"/>
  <c r="D44"/>
  <c r="C44" s="1"/>
  <c r="L44"/>
  <c r="K45"/>
  <c r="I46"/>
  <c r="H47"/>
  <c r="G48"/>
  <c r="G155" i="40"/>
  <c r="L160"/>
  <c r="I140"/>
  <c r="G141"/>
  <c r="F143"/>
  <c r="J142"/>
  <c r="I142" s="1"/>
  <c r="H34"/>
  <c r="K142"/>
  <c r="N36"/>
  <c r="E150"/>
  <c r="N149" s="1"/>
  <c r="I150"/>
  <c r="I5" i="32"/>
  <c r="H38" i="37"/>
  <c r="D42"/>
  <c r="D43"/>
  <c r="C43" s="1"/>
  <c r="L43"/>
  <c r="K44"/>
  <c r="J45"/>
  <c r="I45" s="1"/>
  <c r="H46"/>
  <c r="G47"/>
  <c r="F48"/>
  <c r="L155" i="40"/>
  <c r="J140"/>
  <c r="E142"/>
  <c r="G33"/>
  <c r="N143"/>
  <c r="F34"/>
  <c r="G143"/>
  <c r="K34"/>
  <c r="H143"/>
  <c r="F2" i="32"/>
  <c r="J2" s="1"/>
  <c r="I2" s="1"/>
  <c r="Q4" i="37"/>
  <c r="Q8"/>
  <c r="Q12"/>
  <c r="I37"/>
  <c r="G38"/>
  <c r="F39"/>
  <c r="F40"/>
  <c r="D41"/>
  <c r="C42"/>
  <c r="L42"/>
  <c r="K43"/>
  <c r="J44"/>
  <c r="H45"/>
  <c r="G46"/>
  <c r="F47"/>
  <c r="E48"/>
  <c r="H155" i="40"/>
  <c r="E160"/>
  <c r="G150"/>
  <c r="K143"/>
  <c r="O3"/>
  <c r="M4" i="37"/>
  <c r="M8"/>
  <c r="M12"/>
  <c r="H37"/>
  <c r="G37" s="1"/>
  <c r="C41"/>
  <c r="I160" i="40"/>
  <c r="F142"/>
  <c r="I36"/>
  <c r="J36"/>
  <c r="M150"/>
  <c r="I33"/>
  <c r="H33" s="1"/>
  <c r="F150"/>
  <c r="L36"/>
  <c r="O56" i="29"/>
  <c r="O55"/>
  <c r="O54"/>
  <c r="O53"/>
  <c r="N52"/>
  <c r="M52"/>
  <c r="O52" s="1"/>
  <c r="L52"/>
  <c r="K52"/>
  <c r="J52"/>
  <c r="I52"/>
  <c r="H52"/>
  <c r="G52"/>
  <c r="F52"/>
  <c r="E52"/>
  <c r="O51"/>
  <c r="O50"/>
  <c r="O49"/>
  <c r="O48"/>
  <c r="N47"/>
  <c r="O47" s="1"/>
  <c r="M47"/>
  <c r="L47"/>
  <c r="K47"/>
  <c r="J47"/>
  <c r="I47"/>
  <c r="H47"/>
  <c r="G47"/>
  <c r="F47"/>
  <c r="E47"/>
  <c r="O46"/>
  <c r="O45"/>
  <c r="O44"/>
  <c r="O43"/>
  <c r="N42"/>
  <c r="M42"/>
  <c r="L42"/>
  <c r="K42"/>
  <c r="O42" s="1"/>
  <c r="J42"/>
  <c r="I42"/>
  <c r="H42"/>
  <c r="G42"/>
  <c r="F42"/>
  <c r="E42"/>
  <c r="O41"/>
  <c r="O40"/>
  <c r="O39"/>
  <c r="O38"/>
  <c r="N37"/>
  <c r="O37" s="1"/>
  <c r="M37"/>
  <c r="L37"/>
  <c r="K37"/>
  <c r="J37"/>
  <c r="I37"/>
  <c r="H37"/>
  <c r="G37"/>
  <c r="F37"/>
  <c r="E37"/>
  <c r="N36"/>
  <c r="M36"/>
  <c r="O36" s="1"/>
  <c r="L36"/>
  <c r="K36"/>
  <c r="J36"/>
  <c r="I36"/>
  <c r="H36"/>
  <c r="G36"/>
  <c r="F36"/>
  <c r="E36"/>
  <c r="N35"/>
  <c r="M35"/>
  <c r="L35"/>
  <c r="K35"/>
  <c r="J35"/>
  <c r="I35"/>
  <c r="H35"/>
  <c r="G35"/>
  <c r="O35" s="1"/>
  <c r="F35"/>
  <c r="E35"/>
  <c r="N34"/>
  <c r="M34"/>
  <c r="L34"/>
  <c r="K34"/>
  <c r="O34" s="1"/>
  <c r="J34"/>
  <c r="I34"/>
  <c r="H34"/>
  <c r="G34"/>
  <c r="F34"/>
  <c r="E34"/>
  <c r="N33"/>
  <c r="O33" s="1"/>
  <c r="M33"/>
  <c r="M32" s="1"/>
  <c r="L33"/>
  <c r="L32" s="1"/>
  <c r="K33"/>
  <c r="K32" s="1"/>
  <c r="J33"/>
  <c r="J32" s="1"/>
  <c r="I33"/>
  <c r="I32" s="1"/>
  <c r="H33"/>
  <c r="G33"/>
  <c r="F33"/>
  <c r="F32" s="1"/>
  <c r="E33"/>
  <c r="H32"/>
  <c r="G32"/>
  <c r="O27"/>
  <c r="O81" s="1"/>
  <c r="O26"/>
  <c r="O80" s="1"/>
  <c r="O25"/>
  <c r="O79" s="1"/>
  <c r="O24"/>
  <c r="O78" s="1"/>
  <c r="N23"/>
  <c r="O23" s="1"/>
  <c r="O77" s="1"/>
  <c r="N77" s="1"/>
  <c r="M23"/>
  <c r="M77" s="1"/>
  <c r="L23"/>
  <c r="L77" s="1"/>
  <c r="K23"/>
  <c r="K77" s="1"/>
  <c r="J77" s="1"/>
  <c r="J23"/>
  <c r="I23"/>
  <c r="I77" s="1"/>
  <c r="H23"/>
  <c r="H77" s="1"/>
  <c r="G23"/>
  <c r="F23"/>
  <c r="E23"/>
  <c r="E77" s="1"/>
  <c r="O22"/>
  <c r="O76" s="1"/>
  <c r="O21"/>
  <c r="O75" s="1"/>
  <c r="O20"/>
  <c r="O74" s="1"/>
  <c r="O19"/>
  <c r="O73" s="1"/>
  <c r="N18"/>
  <c r="N72" s="1"/>
  <c r="M18"/>
  <c r="L18"/>
  <c r="K18"/>
  <c r="K72" s="1"/>
  <c r="J18"/>
  <c r="J72" s="1"/>
  <c r="I18"/>
  <c r="I72" s="1"/>
  <c r="H18"/>
  <c r="G18"/>
  <c r="G72" s="1"/>
  <c r="F18"/>
  <c r="F72" s="1"/>
  <c r="E18"/>
  <c r="O17"/>
  <c r="O16"/>
  <c r="O70" s="1"/>
  <c r="O15"/>
  <c r="O69" s="1"/>
  <c r="O14"/>
  <c r="O68" s="1"/>
  <c r="N13"/>
  <c r="N67" s="1"/>
  <c r="M13"/>
  <c r="M67" s="1"/>
  <c r="L13"/>
  <c r="L67" s="1"/>
  <c r="K67" s="1"/>
  <c r="J67" s="1"/>
  <c r="K13"/>
  <c r="J13"/>
  <c r="I13"/>
  <c r="I67" s="1"/>
  <c r="H13"/>
  <c r="H67" s="1"/>
  <c r="G13"/>
  <c r="G67" s="1"/>
  <c r="F67" s="1"/>
  <c r="F13"/>
  <c r="E13"/>
  <c r="E67" s="1"/>
  <c r="O12"/>
  <c r="O66" s="1"/>
  <c r="O11"/>
  <c r="O65" s="1"/>
  <c r="O10"/>
  <c r="O64" s="1"/>
  <c r="O9"/>
  <c r="O63" s="1"/>
  <c r="N8"/>
  <c r="N62" s="1"/>
  <c r="M8"/>
  <c r="M62" s="1"/>
  <c r="L8"/>
  <c r="K8"/>
  <c r="K62" s="1"/>
  <c r="J8"/>
  <c r="J62" s="1"/>
  <c r="I62" s="1"/>
  <c r="I8"/>
  <c r="H8"/>
  <c r="G8"/>
  <c r="G62" s="1"/>
  <c r="F8"/>
  <c r="F62" s="1"/>
  <c r="E8"/>
  <c r="E62" s="1"/>
  <c r="N7"/>
  <c r="N61" s="1"/>
  <c r="M7"/>
  <c r="M61" s="1"/>
  <c r="L7"/>
  <c r="L61" s="1"/>
  <c r="K7"/>
  <c r="J7"/>
  <c r="I7"/>
  <c r="I61" s="1"/>
  <c r="H7"/>
  <c r="H61" s="1"/>
  <c r="G7"/>
  <c r="G61" s="1"/>
  <c r="F7"/>
  <c r="E7"/>
  <c r="E61" s="1"/>
  <c r="N6"/>
  <c r="N60" s="1"/>
  <c r="M60" s="1"/>
  <c r="L60" s="1"/>
  <c r="M6"/>
  <c r="L6"/>
  <c r="K6"/>
  <c r="K60" s="1"/>
  <c r="J6"/>
  <c r="J60" s="1"/>
  <c r="I6"/>
  <c r="I60" s="1"/>
  <c r="H60" s="1"/>
  <c r="H6"/>
  <c r="G6"/>
  <c r="G60" s="1"/>
  <c r="F6"/>
  <c r="F60" s="1"/>
  <c r="E60" s="1"/>
  <c r="E6"/>
  <c r="N5"/>
  <c r="M5"/>
  <c r="M59" s="1"/>
  <c r="L5"/>
  <c r="L59" s="1"/>
  <c r="K5"/>
  <c r="K59" s="1"/>
  <c r="J59" s="1"/>
  <c r="J5"/>
  <c r="I5"/>
  <c r="I59" s="1"/>
  <c r="H5"/>
  <c r="H59" s="1"/>
  <c r="G5"/>
  <c r="F5"/>
  <c r="E5"/>
  <c r="E59" s="1"/>
  <c r="N4"/>
  <c r="N58" s="1"/>
  <c r="M4"/>
  <c r="M58" s="1"/>
  <c r="L4"/>
  <c r="L3" s="1"/>
  <c r="K4"/>
  <c r="K58" s="1"/>
  <c r="J4"/>
  <c r="J58" s="1"/>
  <c r="I58" s="1"/>
  <c r="I4"/>
  <c r="H4"/>
  <c r="H3" s="1"/>
  <c r="G4"/>
  <c r="G58" s="1"/>
  <c r="F4"/>
  <c r="F58" s="1"/>
  <c r="E4"/>
  <c r="E58" s="1"/>
  <c r="K3"/>
  <c r="J3"/>
  <c r="J57" s="1"/>
  <c r="G3"/>
  <c r="P98" i="28"/>
  <c r="O98"/>
  <c r="N98"/>
  <c r="M98"/>
  <c r="L98"/>
  <c r="K98"/>
  <c r="J98"/>
  <c r="I98"/>
  <c r="H98"/>
  <c r="G98"/>
  <c r="Q97"/>
  <c r="Q96"/>
  <c r="Q95"/>
  <c r="Q94"/>
  <c r="Q93"/>
  <c r="Q92"/>
  <c r="Q91"/>
  <c r="Q90"/>
  <c r="Q89"/>
  <c r="Q88"/>
  <c r="Q98" s="1"/>
  <c r="Q87"/>
  <c r="Q86"/>
  <c r="G100" s="1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27"/>
  <c r="F53" s="1"/>
  <c r="O26"/>
  <c r="G52" s="1"/>
  <c r="O25"/>
  <c r="H51" s="1"/>
  <c r="O24"/>
  <c r="I50" s="1"/>
  <c r="N23"/>
  <c r="O23" s="1"/>
  <c r="M23"/>
  <c r="L23"/>
  <c r="L49" s="1"/>
  <c r="K23"/>
  <c r="K49" s="1"/>
  <c r="J23"/>
  <c r="J49" s="1"/>
  <c r="I23"/>
  <c r="I49" s="1"/>
  <c r="H23"/>
  <c r="H49" s="1"/>
  <c r="G23"/>
  <c r="F23"/>
  <c r="F49" s="1"/>
  <c r="E49" s="1"/>
  <c r="E23"/>
  <c r="O22"/>
  <c r="K48" s="1"/>
  <c r="O21"/>
  <c r="L47" s="1"/>
  <c r="O20"/>
  <c r="M46" s="1"/>
  <c r="O19"/>
  <c r="F45" s="1"/>
  <c r="N18"/>
  <c r="N44" s="1"/>
  <c r="M44" s="1"/>
  <c r="M18"/>
  <c r="L18"/>
  <c r="O18" s="1"/>
  <c r="K18"/>
  <c r="J18"/>
  <c r="J44" s="1"/>
  <c r="I18"/>
  <c r="I44" s="1"/>
  <c r="H18"/>
  <c r="G18"/>
  <c r="F18"/>
  <c r="F44" s="1"/>
  <c r="E18"/>
  <c r="O17"/>
  <c r="H43" s="1"/>
  <c r="O16"/>
  <c r="I42" s="1"/>
  <c r="O15"/>
  <c r="J41" s="1"/>
  <c r="O14"/>
  <c r="K40" s="1"/>
  <c r="N13"/>
  <c r="M13"/>
  <c r="L13"/>
  <c r="L39" s="1"/>
  <c r="K13"/>
  <c r="J13"/>
  <c r="O13" s="1"/>
  <c r="I13"/>
  <c r="H13"/>
  <c r="H39" s="1"/>
  <c r="G13"/>
  <c r="G39" s="1"/>
  <c r="F13"/>
  <c r="E13"/>
  <c r="O12"/>
  <c r="M38" s="1"/>
  <c r="O11"/>
  <c r="F37" s="1"/>
  <c r="O10"/>
  <c r="G36" s="1"/>
  <c r="O9"/>
  <c r="H35" s="1"/>
  <c r="N8"/>
  <c r="M8"/>
  <c r="L8"/>
  <c r="K8"/>
  <c r="J8"/>
  <c r="I8"/>
  <c r="H8"/>
  <c r="G8"/>
  <c r="F8"/>
  <c r="E8"/>
  <c r="N7"/>
  <c r="O7" s="1"/>
  <c r="M7"/>
  <c r="L7"/>
  <c r="L33" s="1"/>
  <c r="K7"/>
  <c r="J7"/>
  <c r="J33" s="1"/>
  <c r="I7"/>
  <c r="H7"/>
  <c r="H33" s="1"/>
  <c r="G7"/>
  <c r="G33" s="1"/>
  <c r="F7"/>
  <c r="F33" s="1"/>
  <c r="E33" s="1"/>
  <c r="E7"/>
  <c r="N6"/>
  <c r="M6"/>
  <c r="L6"/>
  <c r="K6"/>
  <c r="J6"/>
  <c r="I6"/>
  <c r="H6"/>
  <c r="G6"/>
  <c r="F6"/>
  <c r="E6"/>
  <c r="N5"/>
  <c r="M5"/>
  <c r="L5"/>
  <c r="K5"/>
  <c r="K31" s="1"/>
  <c r="J5"/>
  <c r="O5" s="1"/>
  <c r="I5"/>
  <c r="H5"/>
  <c r="H31" s="1"/>
  <c r="G5"/>
  <c r="F5"/>
  <c r="E5"/>
  <c r="N4"/>
  <c r="M4"/>
  <c r="L4"/>
  <c r="L3" s="1"/>
  <c r="K4"/>
  <c r="K3" s="1"/>
  <c r="J4"/>
  <c r="I4"/>
  <c r="I3" s="1"/>
  <c r="H4"/>
  <c r="G4"/>
  <c r="F4"/>
  <c r="E4"/>
  <c r="M3"/>
  <c r="H3"/>
  <c r="G3"/>
  <c r="F3"/>
  <c r="O79" i="27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F39" i="28" l="1"/>
  <c r="N39"/>
  <c r="M39" s="1"/>
  <c r="H44"/>
  <c r="J3"/>
  <c r="I31"/>
  <c r="M33"/>
  <c r="E39"/>
  <c r="G44"/>
  <c r="G31"/>
  <c r="K33"/>
  <c r="K39"/>
  <c r="E44"/>
  <c r="G49"/>
  <c r="N31"/>
  <c r="F31"/>
  <c r="E31"/>
  <c r="M31"/>
  <c r="L31" s="1"/>
  <c r="I33"/>
  <c r="I39"/>
  <c r="K44"/>
  <c r="M49"/>
  <c r="G35"/>
  <c r="F36"/>
  <c r="E37"/>
  <c r="M37"/>
  <c r="L38"/>
  <c r="J40"/>
  <c r="I41"/>
  <c r="H42"/>
  <c r="G43"/>
  <c r="E45"/>
  <c r="Y44" s="1"/>
  <c r="X44" s="1"/>
  <c r="M45"/>
  <c r="L46"/>
  <c r="K47"/>
  <c r="J48"/>
  <c r="H50"/>
  <c r="G51"/>
  <c r="F52"/>
  <c r="E53"/>
  <c r="M53"/>
  <c r="F61" i="29"/>
  <c r="O7"/>
  <c r="O61" s="1"/>
  <c r="E72"/>
  <c r="O71" s="1"/>
  <c r="M72"/>
  <c r="L72" s="1"/>
  <c r="J49" i="37"/>
  <c r="M31" i="40"/>
  <c r="N31"/>
  <c r="J31"/>
  <c r="I31" s="1"/>
  <c r="L31"/>
  <c r="K31"/>
  <c r="O6" i="28"/>
  <c r="E32" s="1"/>
  <c r="Y31" s="1"/>
  <c r="X31" s="1"/>
  <c r="W31" s="1"/>
  <c r="V31" s="1"/>
  <c r="U31" s="1"/>
  <c r="T31" s="1"/>
  <c r="S31" s="1"/>
  <c r="R31" s="1"/>
  <c r="Q31" s="1"/>
  <c r="P31" s="1"/>
  <c r="J31"/>
  <c r="F35"/>
  <c r="E36"/>
  <c r="M36"/>
  <c r="L37"/>
  <c r="K38"/>
  <c r="J39"/>
  <c r="I40"/>
  <c r="H41"/>
  <c r="G42"/>
  <c r="F43"/>
  <c r="L45"/>
  <c r="K46"/>
  <c r="J47"/>
  <c r="I48"/>
  <c r="G50"/>
  <c r="F51"/>
  <c r="E52"/>
  <c r="M52"/>
  <c r="L53"/>
  <c r="O4" i="29"/>
  <c r="O58" s="1"/>
  <c r="F31" i="40"/>
  <c r="I49" i="37"/>
  <c r="E35" i="28"/>
  <c r="M35"/>
  <c r="L36"/>
  <c r="K37"/>
  <c r="J38"/>
  <c r="H40"/>
  <c r="G41"/>
  <c r="F42"/>
  <c r="E43"/>
  <c r="M43"/>
  <c r="L44"/>
  <c r="K45"/>
  <c r="J46"/>
  <c r="I47"/>
  <c r="H48"/>
  <c r="F50"/>
  <c r="E51"/>
  <c r="M51"/>
  <c r="L52"/>
  <c r="K53"/>
  <c r="I3" i="29"/>
  <c r="I57" s="1"/>
  <c r="H57" s="1"/>
  <c r="G57" s="1"/>
  <c r="H62"/>
  <c r="N32"/>
  <c r="O32" s="1"/>
  <c r="E31" i="40"/>
  <c r="H31"/>
  <c r="H49" i="37"/>
  <c r="E3" i="28"/>
  <c r="N3"/>
  <c r="O8"/>
  <c r="L34" s="1"/>
  <c r="K34" s="1"/>
  <c r="L35"/>
  <c r="K36"/>
  <c r="J37"/>
  <c r="I38"/>
  <c r="G40"/>
  <c r="F41"/>
  <c r="E42"/>
  <c r="M42"/>
  <c r="L43"/>
  <c r="J45"/>
  <c r="I46"/>
  <c r="H47"/>
  <c r="G48"/>
  <c r="E50"/>
  <c r="N50"/>
  <c r="L51"/>
  <c r="K52"/>
  <c r="J53"/>
  <c r="L58" i="29"/>
  <c r="O6"/>
  <c r="O60" s="1"/>
  <c r="K61"/>
  <c r="J61" s="1"/>
  <c r="E32"/>
  <c r="G49" i="37"/>
  <c r="N33" i="28"/>
  <c r="K35"/>
  <c r="J36"/>
  <c r="I37"/>
  <c r="H38"/>
  <c r="F40"/>
  <c r="E41"/>
  <c r="M41"/>
  <c r="L42"/>
  <c r="K43"/>
  <c r="I45"/>
  <c r="H46"/>
  <c r="G47"/>
  <c r="F48"/>
  <c r="N49"/>
  <c r="M50"/>
  <c r="L50" s="1"/>
  <c r="K51"/>
  <c r="J52"/>
  <c r="I53"/>
  <c r="G31" i="40"/>
  <c r="F49" i="37"/>
  <c r="J35" i="28"/>
  <c r="I36"/>
  <c r="H37"/>
  <c r="G38"/>
  <c r="E40"/>
  <c r="Y39" s="1"/>
  <c r="X39" s="1"/>
  <c r="W39" s="1"/>
  <c r="V39" s="1"/>
  <c r="U39" s="1"/>
  <c r="T39" s="1"/>
  <c r="S39" s="1"/>
  <c r="R39" s="1"/>
  <c r="Q39" s="1"/>
  <c r="P39" s="1"/>
  <c r="M40"/>
  <c r="L41"/>
  <c r="K42"/>
  <c r="J43"/>
  <c r="H45"/>
  <c r="G46"/>
  <c r="F47"/>
  <c r="E48"/>
  <c r="M48"/>
  <c r="K50"/>
  <c r="J51"/>
  <c r="I52"/>
  <c r="H53"/>
  <c r="F3" i="29"/>
  <c r="E3" s="1"/>
  <c r="N3"/>
  <c r="G59"/>
  <c r="F59" s="1"/>
  <c r="O8"/>
  <c r="O62" s="1"/>
  <c r="H72"/>
  <c r="D49" i="37"/>
  <c r="E49"/>
  <c r="I35" i="28"/>
  <c r="H36"/>
  <c r="G37"/>
  <c r="F38"/>
  <c r="L40"/>
  <c r="K41"/>
  <c r="J42"/>
  <c r="I43"/>
  <c r="G45"/>
  <c r="F46"/>
  <c r="E47"/>
  <c r="M47"/>
  <c r="L48"/>
  <c r="J50"/>
  <c r="I51"/>
  <c r="H52"/>
  <c r="G53"/>
  <c r="I100"/>
  <c r="H100" s="1"/>
  <c r="M3" i="29"/>
  <c r="M57" s="1"/>
  <c r="L57" s="1"/>
  <c r="K57" s="1"/>
  <c r="H58"/>
  <c r="O5"/>
  <c r="O59" s="1"/>
  <c r="N59" s="1"/>
  <c r="O13"/>
  <c r="O67" s="1"/>
  <c r="L49" i="37"/>
  <c r="K49" s="1"/>
  <c r="O4" i="28"/>
  <c r="H30" s="1"/>
  <c r="E38"/>
  <c r="E46"/>
  <c r="L62" i="29"/>
  <c r="O18"/>
  <c r="O72" s="1"/>
  <c r="G77"/>
  <c r="F77" s="1"/>
  <c r="W44" i="28" l="1"/>
  <c r="V44" s="1"/>
  <c r="U44" s="1"/>
  <c r="T44" s="1"/>
  <c r="S44" s="1"/>
  <c r="R44" s="1"/>
  <c r="Q44" s="1"/>
  <c r="P44" s="1"/>
  <c r="K32"/>
  <c r="H34"/>
  <c r="N32"/>
  <c r="H32"/>
  <c r="N34"/>
  <c r="Y34" s="1"/>
  <c r="X34" s="1"/>
  <c r="W34" s="1"/>
  <c r="V34" s="1"/>
  <c r="U34" s="1"/>
  <c r="T34" s="1"/>
  <c r="S34" s="1"/>
  <c r="R34" s="1"/>
  <c r="Q34" s="1"/>
  <c r="P34" s="1"/>
  <c r="O3"/>
  <c r="E29" s="1"/>
  <c r="Y49"/>
  <c r="X49" s="1"/>
  <c r="W49" s="1"/>
  <c r="V49" s="1"/>
  <c r="U49" s="1"/>
  <c r="T49" s="1"/>
  <c r="S49" s="1"/>
  <c r="R49" s="1"/>
  <c r="Q49" s="1"/>
  <c r="P49" s="1"/>
  <c r="I34"/>
  <c r="F30"/>
  <c r="E30"/>
  <c r="F57" i="29"/>
  <c r="E57" s="1"/>
  <c r="G34" i="28"/>
  <c r="J34"/>
  <c r="J30"/>
  <c r="E34"/>
  <c r="Y33" s="1"/>
  <c r="X33" s="1"/>
  <c r="W33" s="1"/>
  <c r="V33" s="1"/>
  <c r="U33" s="1"/>
  <c r="T33" s="1"/>
  <c r="S33" s="1"/>
  <c r="R33" s="1"/>
  <c r="Q33" s="1"/>
  <c r="P33" s="1"/>
  <c r="I30"/>
  <c r="F32"/>
  <c r="G32"/>
  <c r="M34"/>
  <c r="N57" i="29"/>
  <c r="O3"/>
  <c r="O57" s="1"/>
  <c r="L32" i="28"/>
  <c r="J32"/>
  <c r="K30"/>
  <c r="G30"/>
  <c r="N30"/>
  <c r="M30" s="1"/>
  <c r="F34"/>
  <c r="Y50"/>
  <c r="X50" s="1"/>
  <c r="W50" s="1"/>
  <c r="V50" s="1"/>
  <c r="U50" s="1"/>
  <c r="T50" s="1"/>
  <c r="S50" s="1"/>
  <c r="R50" s="1"/>
  <c r="Q50" s="1"/>
  <c r="P50" s="1"/>
  <c r="L30"/>
  <c r="Y30"/>
  <c r="X30" s="1"/>
  <c r="W30" s="1"/>
  <c r="V30" s="1"/>
  <c r="U30" s="1"/>
  <c r="T30" s="1"/>
  <c r="S30" s="1"/>
  <c r="R30" s="1"/>
  <c r="Q30" s="1"/>
  <c r="P30" s="1"/>
  <c r="I32"/>
  <c r="O27" i="27"/>
  <c r="O26"/>
  <c r="O25"/>
  <c r="O24"/>
  <c r="N23"/>
  <c r="M23"/>
  <c r="L23"/>
  <c r="K23"/>
  <c r="J23"/>
  <c r="I23"/>
  <c r="H23"/>
  <c r="G23"/>
  <c r="F23"/>
  <c r="E23"/>
  <c r="O22"/>
  <c r="O21"/>
  <c r="O20"/>
  <c r="O19"/>
  <c r="N18"/>
  <c r="O18" s="1"/>
  <c r="M18"/>
  <c r="L18"/>
  <c r="K18"/>
  <c r="J18"/>
  <c r="I18"/>
  <c r="H18"/>
  <c r="G18"/>
  <c r="F18"/>
  <c r="E18"/>
  <c r="O17"/>
  <c r="O16"/>
  <c r="O15"/>
  <c r="O14"/>
  <c r="N13"/>
  <c r="O13" s="1"/>
  <c r="M13"/>
  <c r="L13"/>
  <c r="K13"/>
  <c r="J13"/>
  <c r="I13"/>
  <c r="H13"/>
  <c r="G13"/>
  <c r="F13"/>
  <c r="E13"/>
  <c r="O12"/>
  <c r="O11"/>
  <c r="O10"/>
  <c r="O9"/>
  <c r="N8"/>
  <c r="M8"/>
  <c r="L8"/>
  <c r="K8"/>
  <c r="J8"/>
  <c r="I8"/>
  <c r="H8"/>
  <c r="G8"/>
  <c r="F8"/>
  <c r="E8"/>
  <c r="N7"/>
  <c r="M7"/>
  <c r="L7"/>
  <c r="K7"/>
  <c r="J7"/>
  <c r="I7"/>
  <c r="H7"/>
  <c r="G7"/>
  <c r="F7"/>
  <c r="E7"/>
  <c r="N6"/>
  <c r="O6" s="1"/>
  <c r="M6"/>
  <c r="L6"/>
  <c r="K6"/>
  <c r="J6"/>
  <c r="I6"/>
  <c r="H6"/>
  <c r="G6"/>
  <c r="F6"/>
  <c r="F3" s="1"/>
  <c r="E6"/>
  <c r="N5"/>
  <c r="O5" s="1"/>
  <c r="M5"/>
  <c r="L5"/>
  <c r="K5"/>
  <c r="J5"/>
  <c r="I5"/>
  <c r="I3" s="1"/>
  <c r="H5"/>
  <c r="G5"/>
  <c r="F5"/>
  <c r="E5"/>
  <c r="N4"/>
  <c r="O4" s="1"/>
  <c r="M4"/>
  <c r="L4"/>
  <c r="K4"/>
  <c r="J4"/>
  <c r="I4"/>
  <c r="H4"/>
  <c r="G4"/>
  <c r="F4"/>
  <c r="E4"/>
  <c r="E3"/>
  <c r="H32" i="22"/>
  <c r="I37" i="27" l="1"/>
  <c r="K37"/>
  <c r="J37"/>
  <c r="M37"/>
  <c r="L37" s="1"/>
  <c r="H37"/>
  <c r="N37"/>
  <c r="E37"/>
  <c r="F37"/>
  <c r="G37"/>
  <c r="L43"/>
  <c r="N43"/>
  <c r="M43"/>
  <c r="F43"/>
  <c r="E43" s="1"/>
  <c r="G43"/>
  <c r="H43"/>
  <c r="I43"/>
  <c r="J43"/>
  <c r="K43"/>
  <c r="H30"/>
  <c r="M39"/>
  <c r="G3"/>
  <c r="F30"/>
  <c r="K31"/>
  <c r="J31" s="1"/>
  <c r="H32"/>
  <c r="K39"/>
  <c r="L44"/>
  <c r="J36"/>
  <c r="K36"/>
  <c r="L36"/>
  <c r="M36"/>
  <c r="E36"/>
  <c r="F36"/>
  <c r="G36"/>
  <c r="H36"/>
  <c r="I36"/>
  <c r="L42"/>
  <c r="M42"/>
  <c r="E42"/>
  <c r="F42"/>
  <c r="G42"/>
  <c r="H42"/>
  <c r="I42"/>
  <c r="J42"/>
  <c r="K42"/>
  <c r="H48"/>
  <c r="K48"/>
  <c r="I48"/>
  <c r="J48"/>
  <c r="G48"/>
  <c r="L48"/>
  <c r="E48"/>
  <c r="M48"/>
  <c r="F48"/>
  <c r="M29" i="28"/>
  <c r="G29"/>
  <c r="L29"/>
  <c r="I29"/>
  <c r="K29"/>
  <c r="F29"/>
  <c r="H29"/>
  <c r="M32" i="27"/>
  <c r="M31"/>
  <c r="E30"/>
  <c r="M30"/>
  <c r="G32"/>
  <c r="J39"/>
  <c r="I39" s="1"/>
  <c r="K44"/>
  <c r="M41"/>
  <c r="E41"/>
  <c r="G41"/>
  <c r="F41"/>
  <c r="H41"/>
  <c r="I41"/>
  <c r="J41"/>
  <c r="L41"/>
  <c r="K41"/>
  <c r="J47"/>
  <c r="K47"/>
  <c r="L47"/>
  <c r="H47"/>
  <c r="M47"/>
  <c r="N47"/>
  <c r="F47"/>
  <c r="E47" s="1"/>
  <c r="I47"/>
  <c r="G47"/>
  <c r="K53"/>
  <c r="L53"/>
  <c r="M53"/>
  <c r="E53"/>
  <c r="F53"/>
  <c r="G53"/>
  <c r="H53"/>
  <c r="I53"/>
  <c r="J53"/>
  <c r="F32"/>
  <c r="E32" s="1"/>
  <c r="J44"/>
  <c r="N29" i="28"/>
  <c r="L30" i="27"/>
  <c r="K30"/>
  <c r="H39"/>
  <c r="L35"/>
  <c r="F35"/>
  <c r="E35" s="1"/>
  <c r="M35"/>
  <c r="N35"/>
  <c r="G35"/>
  <c r="H35"/>
  <c r="I35"/>
  <c r="J35"/>
  <c r="K35"/>
  <c r="F40"/>
  <c r="G40"/>
  <c r="H40"/>
  <c r="I40"/>
  <c r="J40"/>
  <c r="E40"/>
  <c r="K40"/>
  <c r="L40"/>
  <c r="M40"/>
  <c r="K46"/>
  <c r="I46"/>
  <c r="L46"/>
  <c r="M46"/>
  <c r="N46"/>
  <c r="H46"/>
  <c r="J46"/>
  <c r="F46"/>
  <c r="E46" s="1"/>
  <c r="Y45" s="1"/>
  <c r="X45" s="1"/>
  <c r="W45" s="1"/>
  <c r="V45" s="1"/>
  <c r="U45" s="1"/>
  <c r="T45" s="1"/>
  <c r="S45" s="1"/>
  <c r="R45" s="1"/>
  <c r="Q45" s="1"/>
  <c r="P45" s="1"/>
  <c r="G46"/>
  <c r="L52"/>
  <c r="G52"/>
  <c r="M52"/>
  <c r="E52"/>
  <c r="F52"/>
  <c r="H52"/>
  <c r="I52"/>
  <c r="J52"/>
  <c r="K52"/>
  <c r="I45"/>
  <c r="L45"/>
  <c r="K45" s="1"/>
  <c r="J45"/>
  <c r="M45"/>
  <c r="N45"/>
  <c r="E45"/>
  <c r="Y44" s="1"/>
  <c r="F45"/>
  <c r="G45"/>
  <c r="H45"/>
  <c r="N51"/>
  <c r="F51"/>
  <c r="E51" s="1"/>
  <c r="G51"/>
  <c r="H51"/>
  <c r="I51"/>
  <c r="J51"/>
  <c r="K51"/>
  <c r="L51"/>
  <c r="M51"/>
  <c r="H31"/>
  <c r="M3"/>
  <c r="J30"/>
  <c r="G31"/>
  <c r="L32"/>
  <c r="G39"/>
  <c r="J29" i="28"/>
  <c r="F50" i="27"/>
  <c r="I50"/>
  <c r="G50"/>
  <c r="H50"/>
  <c r="J50"/>
  <c r="K50"/>
  <c r="L50"/>
  <c r="M50"/>
  <c r="E50"/>
  <c r="N32"/>
  <c r="N3"/>
  <c r="O8"/>
  <c r="L34" s="1"/>
  <c r="K34" s="1"/>
  <c r="I44"/>
  <c r="H44" s="1"/>
  <c r="L3"/>
  <c r="I30"/>
  <c r="F31"/>
  <c r="N31"/>
  <c r="K32"/>
  <c r="E34"/>
  <c r="M34"/>
  <c r="F39"/>
  <c r="N39"/>
  <c r="G44"/>
  <c r="M32" i="28"/>
  <c r="Y32"/>
  <c r="X32" s="1"/>
  <c r="W32" s="1"/>
  <c r="V32" s="1"/>
  <c r="U32" s="1"/>
  <c r="T32" s="1"/>
  <c r="S32" s="1"/>
  <c r="R32" s="1"/>
  <c r="Q32" s="1"/>
  <c r="P32" s="1"/>
  <c r="I31" i="27"/>
  <c r="I38"/>
  <c r="J38"/>
  <c r="K38"/>
  <c r="L38"/>
  <c r="M38"/>
  <c r="N38"/>
  <c r="F38"/>
  <c r="E38" s="1"/>
  <c r="Y37" s="1"/>
  <c r="X37" s="1"/>
  <c r="W37" s="1"/>
  <c r="V37" s="1"/>
  <c r="U37" s="1"/>
  <c r="T37" s="1"/>
  <c r="S37" s="1"/>
  <c r="R37" s="1"/>
  <c r="Q37" s="1"/>
  <c r="P37" s="1"/>
  <c r="G38"/>
  <c r="H38"/>
  <c r="G34"/>
  <c r="E31"/>
  <c r="J32"/>
  <c r="O7"/>
  <c r="G33" s="1"/>
  <c r="E39"/>
  <c r="Y38" s="1"/>
  <c r="X38" s="1"/>
  <c r="W38" s="1"/>
  <c r="F44"/>
  <c r="N44"/>
  <c r="O23"/>
  <c r="L49" s="1"/>
  <c r="H3"/>
  <c r="G30"/>
  <c r="L31"/>
  <c r="I32"/>
  <c r="F33"/>
  <c r="E33" s="1"/>
  <c r="Y32" s="1"/>
  <c r="X32" s="1"/>
  <c r="W32" s="1"/>
  <c r="V32" s="1"/>
  <c r="U32" s="1"/>
  <c r="T32" s="1"/>
  <c r="S32" s="1"/>
  <c r="R32" s="1"/>
  <c r="Q32" s="1"/>
  <c r="P32" s="1"/>
  <c r="N33"/>
  <c r="L39"/>
  <c r="E44"/>
  <c r="Y43" s="1"/>
  <c r="X43" s="1"/>
  <c r="W43" s="1"/>
  <c r="V43" s="1"/>
  <c r="U43" s="1"/>
  <c r="T43" s="1"/>
  <c r="S43" s="1"/>
  <c r="R43" s="1"/>
  <c r="Q43" s="1"/>
  <c r="P43" s="1"/>
  <c r="M44"/>
  <c r="Y29" i="28"/>
  <c r="X29" s="1"/>
  <c r="W29" s="1"/>
  <c r="V29" s="1"/>
  <c r="U29" s="1"/>
  <c r="T29" s="1"/>
  <c r="S29" s="1"/>
  <c r="R29" s="1"/>
  <c r="Q29" s="1"/>
  <c r="P29" s="1"/>
  <c r="G49" i="27" l="1"/>
  <c r="J49"/>
  <c r="I49"/>
  <c r="E49"/>
  <c r="K3"/>
  <c r="Y47"/>
  <c r="X47" s="1"/>
  <c r="W47" s="1"/>
  <c r="V47" s="1"/>
  <c r="U47" s="1"/>
  <c r="T47" s="1"/>
  <c r="S47" s="1"/>
  <c r="R47" s="1"/>
  <c r="Q47" s="1"/>
  <c r="P47" s="1"/>
  <c r="Y31"/>
  <c r="X31" s="1"/>
  <c r="W31" s="1"/>
  <c r="V31" s="1"/>
  <c r="U31" s="1"/>
  <c r="T31" s="1"/>
  <c r="S31" s="1"/>
  <c r="R31" s="1"/>
  <c r="Q31" s="1"/>
  <c r="P31" s="1"/>
  <c r="L33"/>
  <c r="F49"/>
  <c r="I34"/>
  <c r="H34"/>
  <c r="Y49"/>
  <c r="X49" s="1"/>
  <c r="W49" s="1"/>
  <c r="X44"/>
  <c r="W44" s="1"/>
  <c r="V44" s="1"/>
  <c r="U44" s="1"/>
  <c r="T44" s="1"/>
  <c r="S44" s="1"/>
  <c r="R44" s="1"/>
  <c r="Q44" s="1"/>
  <c r="P44" s="1"/>
  <c r="N49"/>
  <c r="M49" s="1"/>
  <c r="H49"/>
  <c r="I33"/>
  <c r="K49"/>
  <c r="M33"/>
  <c r="K33"/>
  <c r="V38"/>
  <c r="U38" s="1"/>
  <c r="T38" s="1"/>
  <c r="S38" s="1"/>
  <c r="R38" s="1"/>
  <c r="Q38" s="1"/>
  <c r="P38" s="1"/>
  <c r="J33"/>
  <c r="F34"/>
  <c r="Y35"/>
  <c r="X35" s="1"/>
  <c r="W35" s="1"/>
  <c r="V35" s="1"/>
  <c r="U35" s="1"/>
  <c r="T35" s="1"/>
  <c r="S35" s="1"/>
  <c r="R35" s="1"/>
  <c r="Q35" s="1"/>
  <c r="P35" s="1"/>
  <c r="J34"/>
  <c r="H33"/>
  <c r="N34"/>
  <c r="Y34" s="1"/>
  <c r="X34" s="1"/>
  <c r="W34" s="1"/>
  <c r="V34" s="1"/>
  <c r="U34" s="1"/>
  <c r="T34" s="1"/>
  <c r="S34" s="1"/>
  <c r="R34" s="1"/>
  <c r="Q34" s="1"/>
  <c r="P34" s="1"/>
  <c r="Y46"/>
  <c r="X46" s="1"/>
  <c r="W46" s="1"/>
  <c r="V46" s="1"/>
  <c r="U46" s="1"/>
  <c r="T46" s="1"/>
  <c r="S46" s="1"/>
  <c r="R46" s="1"/>
  <c r="Q46" s="1"/>
  <c r="P46" s="1"/>
  <c r="Y33"/>
  <c r="X33" s="1"/>
  <c r="W33" s="1"/>
  <c r="V33" s="1"/>
  <c r="U33" s="1"/>
  <c r="T33" s="1"/>
  <c r="S33" s="1"/>
  <c r="R33" s="1"/>
  <c r="Q33" s="1"/>
  <c r="P33" s="1"/>
  <c r="Y51"/>
  <c r="X51" s="1"/>
  <c r="W51" s="1"/>
  <c r="V51" s="1"/>
  <c r="U51" s="1"/>
  <c r="T51" s="1"/>
  <c r="S51" s="1"/>
  <c r="R51" s="1"/>
  <c r="Q51" s="1"/>
  <c r="P51" s="1"/>
  <c r="Y39"/>
  <c r="X39" s="1"/>
  <c r="W39" s="1"/>
  <c r="V39" s="1"/>
  <c r="U39" s="1"/>
  <c r="T39" s="1"/>
  <c r="S39" s="1"/>
  <c r="R39" s="1"/>
  <c r="Q39" s="1"/>
  <c r="P39" s="1"/>
  <c r="J3" l="1"/>
  <c r="V49"/>
  <c r="U49" s="1"/>
  <c r="T49" s="1"/>
  <c r="S49" s="1"/>
  <c r="R49" s="1"/>
  <c r="Q49" s="1"/>
  <c r="P49" s="1"/>
  <c r="J29" l="1"/>
  <c r="O3"/>
  <c r="I29" l="1"/>
  <c r="E29"/>
  <c r="G29"/>
  <c r="F29" s="1"/>
  <c r="H29"/>
  <c r="M29"/>
  <c r="N29"/>
  <c r="Y29" s="1"/>
  <c r="X29" s="1"/>
  <c r="W29" s="1"/>
  <c r="V29" s="1"/>
  <c r="U29" s="1"/>
  <c r="T29" s="1"/>
  <c r="S29" s="1"/>
  <c r="R29" s="1"/>
  <c r="Q29" s="1"/>
  <c r="P29" s="1"/>
  <c r="L29"/>
  <c r="K29"/>
  <c r="N48"/>
  <c r="Y48"/>
  <c r="X48"/>
  <c r="W48"/>
  <c r="V48"/>
  <c r="U48"/>
  <c r="T48"/>
  <c r="S48"/>
  <c r="R48"/>
  <c r="Q48"/>
  <c r="P48"/>
  <c r="N50"/>
  <c r="Y50"/>
  <c r="X50"/>
  <c r="W50"/>
  <c r="V50"/>
  <c r="U50"/>
  <c r="T50"/>
  <c r="S50"/>
  <c r="R50"/>
  <c r="Q50"/>
  <c r="P50"/>
  <c r="N52"/>
  <c r="Y52"/>
  <c r="X52"/>
  <c r="W52"/>
  <c r="V52"/>
  <c r="U52"/>
  <c r="T52"/>
  <c r="S52"/>
  <c r="R52"/>
  <c r="Q52"/>
  <c r="P52"/>
  <c r="N40"/>
  <c r="Y40"/>
  <c r="X40"/>
  <c r="W40"/>
  <c r="V40"/>
  <c r="U40"/>
  <c r="T40"/>
  <c r="S40"/>
  <c r="R40"/>
  <c r="Q40"/>
  <c r="P40"/>
  <c r="N41"/>
  <c r="Y41"/>
  <c r="X41"/>
  <c r="W41"/>
  <c r="V41"/>
  <c r="U41"/>
  <c r="T41"/>
  <c r="S41"/>
  <c r="R41"/>
  <c r="Q41"/>
  <c r="P41"/>
  <c r="N30"/>
  <c r="Y30"/>
  <c r="X30"/>
  <c r="W30"/>
  <c r="V30"/>
  <c r="U30"/>
  <c r="T30"/>
  <c r="S30"/>
  <c r="R30"/>
  <c r="Q30"/>
  <c r="P30"/>
  <c r="N42"/>
  <c r="Y42"/>
  <c r="X42"/>
  <c r="W42"/>
  <c r="V42"/>
  <c r="U42"/>
  <c r="T42"/>
  <c r="S42"/>
  <c r="R42"/>
  <c r="Q42"/>
  <c r="P42"/>
  <c r="N36"/>
  <c r="Y36"/>
  <c r="X36"/>
  <c r="W36"/>
  <c r="V36"/>
  <c r="U36"/>
  <c r="T36"/>
  <c r="S36"/>
  <c r="R36"/>
  <c r="Q36"/>
  <c r="P36"/>
  <c r="N51" i="28"/>
  <c r="Y51"/>
  <c r="X51"/>
  <c r="W51"/>
  <c r="V51"/>
  <c r="U51"/>
  <c r="T51"/>
  <c r="S51"/>
  <c r="R51"/>
  <c r="Q51"/>
  <c r="P51"/>
  <c r="N45"/>
  <c r="Y45"/>
  <c r="X45"/>
  <c r="W45"/>
  <c r="V45"/>
  <c r="U45"/>
  <c r="T45"/>
  <c r="S45"/>
  <c r="R45"/>
  <c r="Q45"/>
  <c r="P45"/>
  <c r="N40"/>
  <c r="Y40"/>
  <c r="X40"/>
  <c r="W40"/>
  <c r="V40"/>
  <c r="U40"/>
  <c r="T40"/>
  <c r="S40"/>
  <c r="R40"/>
  <c r="Q40"/>
  <c r="P40"/>
  <c r="N47"/>
  <c r="Y47"/>
  <c r="X47"/>
  <c r="W47"/>
  <c r="V47"/>
  <c r="U47"/>
  <c r="T47"/>
  <c r="S47"/>
  <c r="R47"/>
  <c r="Q47"/>
  <c r="P47"/>
  <c r="N43"/>
  <c r="Y43"/>
  <c r="X43"/>
  <c r="W43"/>
  <c r="V43"/>
  <c r="U43"/>
  <c r="T43"/>
  <c r="S43"/>
  <c r="R43"/>
  <c r="Q43"/>
  <c r="P43"/>
  <c r="N41"/>
  <c r="Y41"/>
  <c r="X41"/>
  <c r="W41"/>
  <c r="V41"/>
  <c r="U41"/>
  <c r="T41"/>
  <c r="S41"/>
  <c r="R41"/>
  <c r="Q41"/>
  <c r="P41"/>
  <c r="N35"/>
  <c r="Y35"/>
  <c r="X35"/>
  <c r="W35"/>
  <c r="V35"/>
  <c r="U35"/>
  <c r="T35"/>
  <c r="S35"/>
  <c r="R35"/>
  <c r="Q35"/>
  <c r="P35"/>
  <c r="N52"/>
  <c r="Y52"/>
  <c r="X52"/>
  <c r="W52"/>
  <c r="V52"/>
  <c r="U52"/>
  <c r="T52"/>
  <c r="S52"/>
  <c r="R52"/>
  <c r="Q52"/>
  <c r="P52"/>
  <c r="N42"/>
  <c r="Y42"/>
  <c r="X42"/>
  <c r="W42"/>
  <c r="V42"/>
  <c r="U42"/>
  <c r="T42"/>
  <c r="S42"/>
  <c r="R42"/>
  <c r="Q42"/>
  <c r="P42"/>
  <c r="N46"/>
  <c r="Y46"/>
  <c r="X46"/>
  <c r="W46"/>
  <c r="V46"/>
  <c r="U46"/>
  <c r="T46"/>
  <c r="S46"/>
  <c r="R46"/>
  <c r="Q46"/>
  <c r="P46"/>
  <c r="N36"/>
  <c r="Y36"/>
  <c r="X36"/>
  <c r="W36"/>
  <c r="V36"/>
  <c r="U36"/>
  <c r="T36"/>
  <c r="S36"/>
  <c r="R36"/>
  <c r="Q36"/>
  <c r="P36"/>
  <c r="N38"/>
  <c r="Y38"/>
  <c r="X38"/>
  <c r="W38"/>
  <c r="V38"/>
  <c r="U38"/>
  <c r="T38"/>
  <c r="S38"/>
  <c r="R38"/>
  <c r="Q38"/>
  <c r="P38"/>
  <c r="N37"/>
  <c r="Y37"/>
  <c r="X37"/>
  <c r="W37"/>
  <c r="V37"/>
  <c r="U37"/>
  <c r="T37"/>
  <c r="S37"/>
  <c r="R37"/>
  <c r="Q37"/>
  <c r="P37"/>
  <c r="N48"/>
  <c r="Y48"/>
  <c r="X48"/>
  <c r="W48"/>
  <c r="V48"/>
  <c r="U48"/>
  <c r="T48"/>
  <c r="S48"/>
  <c r="R48"/>
  <c r="Q48"/>
  <c r="P48"/>
  <c r="N53" i="27"/>
  <c r="Y53"/>
  <c r="X53"/>
  <c r="W53"/>
  <c r="V53"/>
  <c r="U53"/>
  <c r="T53"/>
  <c r="S53"/>
  <c r="R53"/>
  <c r="Q53"/>
  <c r="P53"/>
  <c r="N53" i="28"/>
  <c r="Y53"/>
  <c r="X53"/>
  <c r="W53"/>
  <c r="V53"/>
  <c r="U53"/>
  <c r="T53"/>
  <c r="S53"/>
  <c r="R53"/>
  <c r="Q53"/>
  <c r="P53"/>
  <c r="C57" i="37"/>
  <c r="D57"/>
  <c r="E57"/>
  <c r="F57"/>
  <c r="G57"/>
  <c r="H57"/>
  <c r="I57"/>
  <c r="J57"/>
  <c r="K57"/>
  <c r="L57"/>
  <c r="M57"/>
  <c r="C56"/>
  <c r="D56"/>
  <c r="E56"/>
  <c r="F56"/>
  <c r="G56"/>
  <c r="H56"/>
  <c r="I56"/>
  <c r="J56"/>
  <c r="K56"/>
  <c r="L56"/>
  <c r="M56"/>
  <c r="C55"/>
  <c r="D55"/>
  <c r="E55"/>
  <c r="F55"/>
  <c r="G55"/>
  <c r="H55"/>
  <c r="I55"/>
  <c r="J55"/>
  <c r="K55"/>
  <c r="L55"/>
  <c r="M55"/>
  <c r="C54"/>
  <c r="D54"/>
  <c r="E54"/>
  <c r="F54"/>
  <c r="G54"/>
  <c r="H54"/>
  <c r="I54"/>
  <c r="J54"/>
  <c r="K54"/>
  <c r="L54"/>
  <c r="M54"/>
  <c r="C53"/>
  <c r="D53"/>
  <c r="E53"/>
  <c r="F53"/>
  <c r="G53"/>
  <c r="H53"/>
  <c r="I53"/>
  <c r="J53"/>
  <c r="K53"/>
  <c r="L53"/>
  <c r="M53"/>
  <c r="C52"/>
  <c r="D52"/>
  <c r="E52"/>
  <c r="F52"/>
  <c r="G52"/>
  <c r="H52"/>
  <c r="I52"/>
  <c r="J52"/>
  <c r="K52"/>
  <c r="L52"/>
  <c r="M52"/>
  <c r="C51"/>
  <c r="D51"/>
  <c r="E51"/>
  <c r="F51"/>
  <c r="G51"/>
  <c r="H51"/>
  <c r="I51"/>
  <c r="J51"/>
  <c r="K51"/>
  <c r="L51"/>
  <c r="M51"/>
  <c r="C115"/>
  <c r="D115"/>
  <c r="E115"/>
  <c r="F115"/>
  <c r="G115"/>
  <c r="H115"/>
  <c r="I115"/>
  <c r="J115"/>
  <c r="K115"/>
  <c r="L115"/>
  <c r="M115"/>
  <c r="E74" i="40"/>
  <c r="F74"/>
  <c r="G74"/>
  <c r="H74"/>
  <c r="I74"/>
  <c r="J74"/>
  <c r="K74"/>
  <c r="L74"/>
  <c r="M74"/>
  <c r="N74"/>
  <c r="O74"/>
  <c r="C61" i="37"/>
  <c r="D61"/>
  <c r="E61"/>
  <c r="F61"/>
  <c r="G61"/>
  <c r="H61"/>
  <c r="I61"/>
  <c r="J61"/>
  <c r="K61"/>
  <c r="L61"/>
  <c r="M61"/>
  <c r="C113"/>
  <c r="D113"/>
  <c r="E113"/>
  <c r="F113"/>
  <c r="G113"/>
  <c r="H113"/>
  <c r="I113"/>
  <c r="J113"/>
  <c r="K113"/>
  <c r="L113"/>
  <c r="M113"/>
  <c r="C121"/>
  <c r="D121"/>
  <c r="E121"/>
  <c r="F121"/>
  <c r="G121"/>
  <c r="H121"/>
  <c r="I121"/>
  <c r="J121"/>
  <c r="K121"/>
  <c r="L121"/>
  <c r="M121"/>
  <c r="E64" i="40"/>
  <c r="F64"/>
  <c r="G64"/>
  <c r="H64"/>
  <c r="I64"/>
  <c r="J64"/>
  <c r="K64"/>
  <c r="L64"/>
  <c r="M64"/>
  <c r="N64"/>
  <c r="O64"/>
  <c r="E72"/>
  <c r="F72"/>
  <c r="G72"/>
  <c r="H72"/>
  <c r="I72"/>
  <c r="J72"/>
  <c r="K72"/>
  <c r="L72"/>
  <c r="M72"/>
  <c r="N72"/>
  <c r="O72"/>
  <c r="E80"/>
  <c r="F80"/>
  <c r="G80"/>
  <c r="H80"/>
  <c r="I80"/>
  <c r="J80"/>
  <c r="K80"/>
  <c r="L80"/>
  <c r="M80"/>
  <c r="N80"/>
  <c r="O80"/>
  <c r="J4" i="46"/>
  <c r="K4"/>
  <c r="J22"/>
  <c r="K22"/>
  <c r="E66" i="40"/>
  <c r="F66"/>
  <c r="G66"/>
  <c r="H66"/>
  <c r="I66"/>
  <c r="J66"/>
  <c r="K66"/>
  <c r="L66"/>
  <c r="M66"/>
  <c r="N66"/>
  <c r="O66"/>
  <c r="C112" i="37"/>
  <c r="D112"/>
  <c r="E112"/>
  <c r="F112"/>
  <c r="G112"/>
  <c r="H112"/>
  <c r="I112"/>
  <c r="J112"/>
  <c r="K112"/>
  <c r="L112"/>
  <c r="M112"/>
  <c r="C120"/>
  <c r="D120"/>
  <c r="E120"/>
  <c r="F120"/>
  <c r="G120"/>
  <c r="H120"/>
  <c r="I120"/>
  <c r="J120"/>
  <c r="K120"/>
  <c r="L120"/>
  <c r="M120"/>
  <c r="E63" i="40"/>
  <c r="F63"/>
  <c r="G63"/>
  <c r="H63"/>
  <c r="I63"/>
  <c r="J63"/>
  <c r="K63"/>
  <c r="L63"/>
  <c r="M63"/>
  <c r="N63"/>
  <c r="O63"/>
  <c r="E71"/>
  <c r="F71"/>
  <c r="G71"/>
  <c r="H71"/>
  <c r="I71"/>
  <c r="J71"/>
  <c r="K71"/>
  <c r="L71"/>
  <c r="M71"/>
  <c r="N71"/>
  <c r="O71"/>
  <c r="E79"/>
  <c r="F79"/>
  <c r="G79"/>
  <c r="H79"/>
  <c r="I79"/>
  <c r="J79"/>
  <c r="K79"/>
  <c r="L79"/>
  <c r="M79"/>
  <c r="N79"/>
  <c r="O79"/>
  <c r="C119" i="37"/>
  <c r="D119"/>
  <c r="E119"/>
  <c r="F119"/>
  <c r="G119"/>
  <c r="H119"/>
  <c r="I119"/>
  <c r="J119"/>
  <c r="K119"/>
  <c r="L119"/>
  <c r="M119"/>
  <c r="E62" i="40"/>
  <c r="F62"/>
  <c r="G62"/>
  <c r="H62"/>
  <c r="I62"/>
  <c r="J62"/>
  <c r="K62"/>
  <c r="L62"/>
  <c r="M62"/>
  <c r="N62"/>
  <c r="O62"/>
  <c r="E70"/>
  <c r="F70"/>
  <c r="G70"/>
  <c r="H70"/>
  <c r="I70"/>
  <c r="J70"/>
  <c r="K70"/>
  <c r="L70"/>
  <c r="M70"/>
  <c r="N70"/>
  <c r="O70"/>
  <c r="E78"/>
  <c r="F78"/>
  <c r="G78"/>
  <c r="H78"/>
  <c r="I78"/>
  <c r="J78"/>
  <c r="K78"/>
  <c r="L78"/>
  <c r="M78"/>
  <c r="N78"/>
  <c r="O78"/>
  <c r="C63" i="37"/>
  <c r="D63"/>
  <c r="E63"/>
  <c r="F63"/>
  <c r="G63"/>
  <c r="H63"/>
  <c r="I63"/>
  <c r="J63"/>
  <c r="K63"/>
  <c r="L63"/>
  <c r="M63"/>
  <c r="C110"/>
  <c r="D110"/>
  <c r="E110"/>
  <c r="F110"/>
  <c r="G110"/>
  <c r="H110"/>
  <c r="I110"/>
  <c r="J110"/>
  <c r="K110"/>
  <c r="L110"/>
  <c r="M110"/>
  <c r="C118"/>
  <c r="D118"/>
  <c r="E118"/>
  <c r="F118"/>
  <c r="G118"/>
  <c r="H118"/>
  <c r="I118"/>
  <c r="J118"/>
  <c r="K118"/>
  <c r="L118"/>
  <c r="M118"/>
  <c r="E61" i="40"/>
  <c r="F61"/>
  <c r="G61"/>
  <c r="H61"/>
  <c r="I61"/>
  <c r="J61"/>
  <c r="K61"/>
  <c r="L61"/>
  <c r="M61"/>
  <c r="N61"/>
  <c r="O61"/>
  <c r="E69"/>
  <c r="F69"/>
  <c r="G69"/>
  <c r="H69"/>
  <c r="I69"/>
  <c r="J69"/>
  <c r="K69"/>
  <c r="L69"/>
  <c r="M69"/>
  <c r="N69"/>
  <c r="O69"/>
  <c r="E77"/>
  <c r="F77"/>
  <c r="G77"/>
  <c r="H77"/>
  <c r="I77"/>
  <c r="J77"/>
  <c r="K77"/>
  <c r="L77"/>
  <c r="M77"/>
  <c r="N77"/>
  <c r="O77"/>
  <c r="J5" i="46"/>
  <c r="K5"/>
  <c r="F22"/>
  <c r="G22"/>
  <c r="E58" i="40"/>
  <c r="F58"/>
  <c r="G58"/>
  <c r="H58"/>
  <c r="I58"/>
  <c r="J58"/>
  <c r="K58"/>
  <c r="L58"/>
  <c r="M58"/>
  <c r="N58"/>
  <c r="O58"/>
  <c r="C109" i="37"/>
  <c r="D109"/>
  <c r="E109"/>
  <c r="F109"/>
  <c r="G109"/>
  <c r="H109"/>
  <c r="I109"/>
  <c r="J109"/>
  <c r="K109"/>
  <c r="L109"/>
  <c r="M109"/>
  <c r="C117"/>
  <c r="D117"/>
  <c r="E117"/>
  <c r="F117"/>
  <c r="G117"/>
  <c r="H117"/>
  <c r="I117"/>
  <c r="J117"/>
  <c r="K117"/>
  <c r="L117"/>
  <c r="M117"/>
  <c r="E60" i="40"/>
  <c r="F60"/>
  <c r="G60"/>
  <c r="H60"/>
  <c r="I60"/>
  <c r="J60"/>
  <c r="K60"/>
  <c r="L60"/>
  <c r="M60"/>
  <c r="N60"/>
  <c r="O60"/>
  <c r="E68"/>
  <c r="F68"/>
  <c r="G68"/>
  <c r="H68"/>
  <c r="I68"/>
  <c r="J68"/>
  <c r="K68"/>
  <c r="L68"/>
  <c r="M68"/>
  <c r="N68"/>
  <c r="O68"/>
  <c r="E76"/>
  <c r="F76"/>
  <c r="G76"/>
  <c r="H76"/>
  <c r="I76"/>
  <c r="J76"/>
  <c r="K76"/>
  <c r="L76"/>
  <c r="M76"/>
  <c r="N76"/>
  <c r="O76"/>
  <c r="C60" i="37"/>
  <c r="D60"/>
  <c r="E60"/>
  <c r="F60"/>
  <c r="G60"/>
  <c r="H60"/>
  <c r="I60"/>
  <c r="J60"/>
  <c r="K60"/>
  <c r="L60"/>
  <c r="M60"/>
  <c r="C59"/>
  <c r="D59"/>
  <c r="E59"/>
  <c r="F59"/>
  <c r="G59"/>
  <c r="H59"/>
  <c r="I59"/>
  <c r="J59"/>
  <c r="K59"/>
  <c r="L59"/>
  <c r="M59"/>
  <c r="C58"/>
  <c r="D58"/>
  <c r="E58"/>
  <c r="F58"/>
  <c r="G58"/>
  <c r="H58"/>
  <c r="I58"/>
  <c r="J58"/>
  <c r="K58"/>
  <c r="L58"/>
  <c r="M58"/>
  <c r="C111"/>
  <c r="D111"/>
  <c r="E111"/>
  <c r="F111"/>
  <c r="G111"/>
  <c r="H111"/>
  <c r="I111"/>
  <c r="J111"/>
  <c r="K111"/>
  <c r="L111"/>
  <c r="M111"/>
  <c r="C116"/>
  <c r="D116"/>
  <c r="E116"/>
  <c r="F116"/>
  <c r="G116"/>
  <c r="H116"/>
  <c r="I116"/>
  <c r="J116"/>
  <c r="K116"/>
  <c r="L116"/>
  <c r="M116"/>
  <c r="E59" i="40"/>
  <c r="F59"/>
  <c r="G59"/>
  <c r="H59"/>
  <c r="I59"/>
  <c r="J59"/>
  <c r="K59"/>
  <c r="L59"/>
  <c r="M59"/>
  <c r="N59"/>
  <c r="O59"/>
  <c r="E67"/>
  <c r="F67"/>
  <c r="G67"/>
  <c r="H67"/>
  <c r="I67"/>
  <c r="J67"/>
  <c r="K67"/>
  <c r="L67"/>
  <c r="M67"/>
  <c r="N67"/>
  <c r="O67"/>
  <c r="E75"/>
  <c r="F75"/>
  <c r="G75"/>
  <c r="H75"/>
  <c r="I75"/>
  <c r="J75"/>
  <c r="K75"/>
  <c r="L75"/>
  <c r="M75"/>
  <c r="N75"/>
  <c r="O75"/>
  <c r="C62" i="37"/>
  <c r="D62"/>
  <c r="E62"/>
  <c r="F62"/>
  <c r="G62"/>
  <c r="H62"/>
  <c r="I62"/>
  <c r="J62"/>
  <c r="K62"/>
  <c r="L62"/>
  <c r="M62"/>
  <c r="C114"/>
  <c r="D114"/>
  <c r="E114"/>
  <c r="F114"/>
  <c r="G114"/>
  <c r="H114"/>
  <c r="I114"/>
  <c r="J114"/>
  <c r="K114"/>
  <c r="L114"/>
  <c r="M114"/>
  <c r="E57" i="40"/>
  <c r="F57"/>
  <c r="G57"/>
  <c r="H57"/>
  <c r="I57"/>
  <c r="J57"/>
  <c r="K57"/>
  <c r="L57"/>
  <c r="M57"/>
  <c r="N57"/>
  <c r="O57"/>
  <c r="N55"/>
  <c r="E65"/>
  <c r="F65"/>
  <c r="G65"/>
  <c r="H65"/>
  <c r="I65"/>
  <c r="J65"/>
  <c r="K65"/>
  <c r="L65"/>
  <c r="M65"/>
  <c r="N65"/>
  <c r="O65"/>
  <c r="E73"/>
  <c r="F73"/>
  <c r="G73"/>
  <c r="H73"/>
  <c r="I73"/>
  <c r="J73"/>
  <c r="K73"/>
  <c r="L73"/>
  <c r="M73"/>
  <c r="N73"/>
  <c r="O73"/>
  <c r="E81"/>
  <c r="F81"/>
  <c r="G81"/>
  <c r="H81"/>
  <c r="I81"/>
  <c r="J81"/>
  <c r="K81"/>
  <c r="L81"/>
  <c r="M81"/>
  <c r="N81"/>
  <c r="O81"/>
  <c r="E172"/>
  <c r="F172"/>
  <c r="G172"/>
  <c r="H172"/>
  <c r="I172"/>
  <c r="J172"/>
  <c r="K172"/>
  <c r="L172"/>
  <c r="M172"/>
  <c r="N172"/>
  <c r="O172"/>
  <c r="E171"/>
  <c r="F171"/>
  <c r="G171"/>
  <c r="H171"/>
  <c r="I171"/>
  <c r="J171"/>
  <c r="K171"/>
  <c r="L171"/>
  <c r="M171"/>
  <c r="N171"/>
  <c r="O171"/>
  <c r="E183"/>
  <c r="F183"/>
  <c r="G183"/>
  <c r="H183"/>
  <c r="I183"/>
  <c r="J183"/>
  <c r="K183"/>
  <c r="L183"/>
  <c r="M183"/>
  <c r="N183"/>
  <c r="O183"/>
  <c r="J12" i="46"/>
  <c r="K12"/>
  <c r="E170" i="40"/>
  <c r="F170"/>
  <c r="G170"/>
  <c r="H170"/>
  <c r="I170"/>
  <c r="J170"/>
  <c r="K170"/>
  <c r="L170"/>
  <c r="M170"/>
  <c r="N170"/>
  <c r="O170"/>
  <c r="E182"/>
  <c r="F182"/>
  <c r="G182"/>
  <c r="H182"/>
  <c r="I182"/>
  <c r="J182"/>
  <c r="K182"/>
  <c r="L182"/>
  <c r="M182"/>
  <c r="N182"/>
  <c r="O182"/>
  <c r="E181"/>
  <c r="F181"/>
  <c r="G181"/>
  <c r="H181"/>
  <c r="I181"/>
  <c r="J181"/>
  <c r="K181"/>
  <c r="L181"/>
  <c r="M181"/>
  <c r="N181"/>
  <c r="O181"/>
  <c r="F5" i="46"/>
  <c r="G5"/>
  <c r="J7"/>
  <c r="K7"/>
  <c r="J17"/>
  <c r="K17"/>
  <c r="E169" i="40"/>
  <c r="F169"/>
  <c r="G169"/>
  <c r="H169"/>
  <c r="I169"/>
  <c r="J169"/>
  <c r="K169"/>
  <c r="L169"/>
  <c r="M169"/>
  <c r="N169"/>
  <c r="O169"/>
  <c r="E180"/>
  <c r="F180"/>
  <c r="G180"/>
  <c r="H180"/>
  <c r="I180"/>
  <c r="J180"/>
  <c r="K180"/>
  <c r="L180"/>
  <c r="M180"/>
  <c r="N180"/>
  <c r="O180"/>
  <c r="E190"/>
  <c r="F190"/>
  <c r="G190"/>
  <c r="H190"/>
  <c r="I190"/>
  <c r="J190"/>
  <c r="K190"/>
  <c r="L190"/>
  <c r="M190"/>
  <c r="N164"/>
  <c r="N190"/>
  <c r="O190"/>
  <c r="J2" i="46"/>
  <c r="K2"/>
  <c r="E168" i="40"/>
  <c r="F168"/>
  <c r="G168"/>
  <c r="H168"/>
  <c r="I168"/>
  <c r="J168"/>
  <c r="K168"/>
  <c r="L168"/>
  <c r="M168"/>
  <c r="N168"/>
  <c r="O168"/>
  <c r="E179"/>
  <c r="F179"/>
  <c r="G179"/>
  <c r="H179"/>
  <c r="I179"/>
  <c r="J179"/>
  <c r="K179"/>
  <c r="L179"/>
  <c r="M179"/>
  <c r="N179"/>
  <c r="O179"/>
  <c r="E189"/>
  <c r="F189"/>
  <c r="G189"/>
  <c r="H189"/>
  <c r="I189"/>
  <c r="J189"/>
  <c r="K189"/>
  <c r="L189"/>
  <c r="M189"/>
  <c r="N189"/>
  <c r="O189"/>
  <c r="F6" i="46"/>
  <c r="G6"/>
  <c r="F12"/>
  <c r="G12"/>
  <c r="E167" i="40"/>
  <c r="F167"/>
  <c r="G167"/>
  <c r="H167"/>
  <c r="I167"/>
  <c r="J167"/>
  <c r="K167"/>
  <c r="L167"/>
  <c r="M167"/>
  <c r="N167"/>
  <c r="O167"/>
  <c r="E178"/>
  <c r="F178"/>
  <c r="G178"/>
  <c r="H178"/>
  <c r="I178"/>
  <c r="J178"/>
  <c r="K178"/>
  <c r="L178"/>
  <c r="M178"/>
  <c r="N178"/>
  <c r="O178"/>
  <c r="E177"/>
  <c r="F177"/>
  <c r="G177"/>
  <c r="H177"/>
  <c r="I177"/>
  <c r="J177"/>
  <c r="K177"/>
  <c r="L177"/>
  <c r="M177"/>
  <c r="N177"/>
  <c r="O177"/>
  <c r="E188"/>
  <c r="F188"/>
  <c r="G188"/>
  <c r="H188"/>
  <c r="I188"/>
  <c r="J188"/>
  <c r="K188"/>
  <c r="L188"/>
  <c r="M188"/>
  <c r="N188"/>
  <c r="O188"/>
  <c r="F7" i="46"/>
  <c r="G7"/>
  <c r="F17"/>
  <c r="G17"/>
  <c r="E166" i="40"/>
  <c r="F166"/>
  <c r="G166"/>
  <c r="H166"/>
  <c r="I166"/>
  <c r="J166"/>
  <c r="K166"/>
  <c r="L166"/>
  <c r="M166"/>
  <c r="N166"/>
  <c r="O166"/>
  <c r="E176"/>
  <c r="F176"/>
  <c r="G176"/>
  <c r="H176"/>
  <c r="I176"/>
  <c r="J176"/>
  <c r="K176"/>
  <c r="L176"/>
  <c r="M176"/>
  <c r="N176"/>
  <c r="O176"/>
  <c r="E187"/>
  <c r="F187"/>
  <c r="G187"/>
  <c r="H187"/>
  <c r="I187"/>
  <c r="J187"/>
  <c r="K187"/>
  <c r="L187"/>
  <c r="M187"/>
  <c r="N187"/>
  <c r="O187"/>
  <c r="F2" i="46"/>
  <c r="G2"/>
  <c r="E175" i="40"/>
  <c r="F175"/>
  <c r="G175"/>
  <c r="H175"/>
  <c r="I175"/>
  <c r="J175"/>
  <c r="K175"/>
  <c r="L175"/>
  <c r="M175"/>
  <c r="N175"/>
  <c r="O175"/>
  <c r="E186"/>
  <c r="F186"/>
  <c r="G186"/>
  <c r="H186"/>
  <c r="I186"/>
  <c r="J186"/>
  <c r="K186"/>
  <c r="L186"/>
  <c r="M186"/>
  <c r="N186"/>
  <c r="O186"/>
  <c r="E185"/>
  <c r="F185"/>
  <c r="G185"/>
  <c r="H185"/>
  <c r="I185"/>
  <c r="J185"/>
  <c r="K185"/>
  <c r="L185"/>
  <c r="M185"/>
  <c r="N185"/>
  <c r="O185"/>
  <c r="E174"/>
  <c r="F174"/>
  <c r="G174"/>
  <c r="H174"/>
  <c r="I174"/>
  <c r="J174"/>
  <c r="K174"/>
  <c r="L174"/>
  <c r="M174"/>
  <c r="N174"/>
  <c r="O174"/>
  <c r="E173"/>
  <c r="F173"/>
  <c r="G173"/>
  <c r="H173"/>
  <c r="I173"/>
  <c r="J173"/>
  <c r="K173"/>
  <c r="L173"/>
  <c r="M173"/>
  <c r="N173"/>
  <c r="O173"/>
  <c r="E184"/>
  <c r="F184"/>
  <c r="G184"/>
  <c r="H184"/>
  <c r="I184"/>
  <c r="J184"/>
  <c r="K184"/>
  <c r="L184"/>
  <c r="M184"/>
  <c r="N184"/>
  <c r="O184"/>
  <c r="F4" i="46"/>
  <c r="G4"/>
</calcChain>
</file>

<file path=xl/comments1.xml><?xml version="1.0" encoding="utf-8"?>
<comments xmlns="http://schemas.openxmlformats.org/spreadsheetml/2006/main">
  <authors>
    <author>ialrifai</author>
  </authors>
  <commentList>
    <comment ref="H7" authorId="0">
      <text>
        <r>
          <rPr>
            <b/>
            <sz val="8"/>
            <color indexed="81"/>
            <rFont val="Tahoma"/>
            <family val="2"/>
          </rPr>
          <t>ialrifai: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ialrifai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ialrifai: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<sst xmlns="http://schemas.openxmlformats.org/spreadsheetml/2006/main" count="3662" uniqueCount="419">
  <si>
    <t>Month</t>
  </si>
  <si>
    <t xml:space="preserve">إشغال الأسِرّة  </t>
  </si>
  <si>
    <t>Bed  Occupancy</t>
  </si>
  <si>
    <t>إشغال الغرف</t>
  </si>
  <si>
    <t>Room Occupancy</t>
  </si>
  <si>
    <t>عدد النزلاء</t>
  </si>
  <si>
    <t xml:space="preserve">عدد الأسرَة </t>
  </si>
  <si>
    <t>عدد الغرف</t>
  </si>
  <si>
    <t>عدد الفنادق</t>
  </si>
  <si>
    <t>الشهر</t>
  </si>
  <si>
    <t>متوسط الإشغال</t>
  </si>
  <si>
    <t>January</t>
  </si>
  <si>
    <t>كانون ثاني</t>
  </si>
  <si>
    <t>February</t>
  </si>
  <si>
    <t>شباط</t>
  </si>
  <si>
    <t>March</t>
  </si>
  <si>
    <t>آذار</t>
  </si>
  <si>
    <t>April</t>
  </si>
  <si>
    <t>نيسان</t>
  </si>
  <si>
    <t>May</t>
  </si>
  <si>
    <t>أيار</t>
  </si>
  <si>
    <t>June</t>
  </si>
  <si>
    <t>حزيران</t>
  </si>
  <si>
    <t>July</t>
  </si>
  <si>
    <t>تموز</t>
  </si>
  <si>
    <t>August</t>
  </si>
  <si>
    <t>آب</t>
  </si>
  <si>
    <t>September</t>
  </si>
  <si>
    <t>أيلول</t>
  </si>
  <si>
    <t>October</t>
  </si>
  <si>
    <t>تشرين أول</t>
  </si>
  <si>
    <t>November</t>
  </si>
  <si>
    <t>تشرين ثاني</t>
  </si>
  <si>
    <t>December</t>
  </si>
  <si>
    <t>كانون أول</t>
  </si>
  <si>
    <t>No. of Hotels</t>
  </si>
  <si>
    <t xml:space="preserve"> عدد الفنادق</t>
  </si>
  <si>
    <t xml:space="preserve"> No. of Hotels</t>
  </si>
  <si>
    <t xml:space="preserve"> عدد الغرف</t>
  </si>
  <si>
    <t xml:space="preserve"> No. of Rooms</t>
  </si>
  <si>
    <t xml:space="preserve">عدد الأسِرّة  </t>
  </si>
  <si>
    <t xml:space="preserve"> No. of Beds</t>
  </si>
  <si>
    <t>29 - 15</t>
  </si>
  <si>
    <t>15-29</t>
  </si>
  <si>
    <t>44 - 30</t>
  </si>
  <si>
    <t>30-44</t>
  </si>
  <si>
    <t>59 - 45</t>
  </si>
  <si>
    <t>45-59</t>
  </si>
  <si>
    <t>74 - 60</t>
  </si>
  <si>
    <t>60-74</t>
  </si>
  <si>
    <t>75+</t>
  </si>
  <si>
    <t>المجموع</t>
  </si>
  <si>
    <t>Total</t>
  </si>
  <si>
    <t>Categories of Number of  Rooms</t>
  </si>
  <si>
    <t xml:space="preserve"> المجموع</t>
  </si>
  <si>
    <t xml:space="preserve"> Total</t>
  </si>
  <si>
    <t>ذكور</t>
  </si>
  <si>
    <t>Male</t>
  </si>
  <si>
    <t>إناث</t>
  </si>
  <si>
    <t>Female</t>
  </si>
  <si>
    <t>المتوسط السنوي</t>
  </si>
  <si>
    <t xml:space="preserve">  الجنسية</t>
  </si>
  <si>
    <t>فلسطين</t>
  </si>
  <si>
    <t>Palestine</t>
  </si>
  <si>
    <t>دول عربية</t>
  </si>
  <si>
    <t>Arab Countries</t>
  </si>
  <si>
    <t>إسرائيل</t>
  </si>
  <si>
    <t>Israel</t>
  </si>
  <si>
    <t>آسيا</t>
  </si>
  <si>
    <t>Asia</t>
  </si>
  <si>
    <t>U.S.A &amp; Canada</t>
  </si>
  <si>
    <t>دول أمريكا الأخرى</t>
  </si>
  <si>
    <t>الاتحاد الأوروبي</t>
  </si>
  <si>
    <t>Africa</t>
  </si>
  <si>
    <t>European Union</t>
  </si>
  <si>
    <t>Australia &amp; New Zeland</t>
  </si>
  <si>
    <t>إفريقيا</t>
  </si>
  <si>
    <t>أستراليا ونيوزيلندا</t>
  </si>
  <si>
    <t>المعدل العام</t>
  </si>
  <si>
    <t>عدد الفنادق*</t>
  </si>
  <si>
    <t>No. of Hotels*</t>
  </si>
  <si>
    <t>Average No. of Rooms</t>
  </si>
  <si>
    <t>Average No. of Beds</t>
  </si>
  <si>
    <t>عدد النزلاء**</t>
  </si>
  <si>
    <t>No. of Guests**</t>
  </si>
  <si>
    <t>Region/Quarter</t>
  </si>
  <si>
    <t xml:space="preserve"> </t>
  </si>
  <si>
    <t>I</t>
  </si>
  <si>
    <t>II</t>
  </si>
  <si>
    <t>III</t>
  </si>
  <si>
    <t>IV</t>
  </si>
  <si>
    <t xml:space="preserve"> North of West Bank</t>
  </si>
  <si>
    <t xml:space="preserve"> II </t>
  </si>
  <si>
    <t xml:space="preserve"> III </t>
  </si>
  <si>
    <t xml:space="preserve"> IV </t>
  </si>
  <si>
    <t xml:space="preserve"> I</t>
  </si>
  <si>
    <t xml:space="preserve"> القدس</t>
  </si>
  <si>
    <t>جنوب الضفة الغربية</t>
  </si>
  <si>
    <t xml:space="preserve"> South of West Bank</t>
  </si>
  <si>
    <t xml:space="preserve"> شمال الضفة الغربية</t>
  </si>
  <si>
    <t xml:space="preserve"> North of West Bank </t>
  </si>
  <si>
    <t xml:space="preserve"> وسط الضفة الغربية</t>
  </si>
  <si>
    <t xml:space="preserve"> جنوب الضفة الغربية</t>
  </si>
  <si>
    <t xml:space="preserve"> South of West Bank </t>
  </si>
  <si>
    <t>Average Occupancy</t>
  </si>
  <si>
    <t xml:space="preserve">       السعة</t>
  </si>
  <si>
    <r>
      <t xml:space="preserve">       </t>
    </r>
    <r>
      <rPr>
        <b/>
        <sz val="9"/>
        <color theme="1"/>
        <rFont val="Arial"/>
        <family val="2"/>
      </rPr>
      <t>Capacity</t>
    </r>
  </si>
  <si>
    <t>مفردة</t>
  </si>
  <si>
    <t>Single</t>
  </si>
  <si>
    <t>مزدوجة</t>
  </si>
  <si>
    <t>Double</t>
  </si>
  <si>
    <t>ثلاثية</t>
  </si>
  <si>
    <t>Triple</t>
  </si>
  <si>
    <t>Quadruple</t>
  </si>
  <si>
    <t>أجنحة</t>
  </si>
  <si>
    <t>Suits</t>
  </si>
  <si>
    <t>أخرى</t>
  </si>
  <si>
    <t>شمال الضفة الغربية</t>
  </si>
  <si>
    <t>North of West Bank</t>
  </si>
  <si>
    <t>South of West Bank</t>
  </si>
  <si>
    <t>Region</t>
  </si>
  <si>
    <t>تلفزيون</t>
  </si>
  <si>
    <t>T.V</t>
  </si>
  <si>
    <t>ثلاجة</t>
  </si>
  <si>
    <t>مذياع</t>
  </si>
  <si>
    <t>Radio</t>
  </si>
  <si>
    <t>حمام خاص</t>
  </si>
  <si>
    <t>تدفئة</t>
  </si>
  <si>
    <t>تكييف</t>
  </si>
  <si>
    <t>إنترنت</t>
  </si>
  <si>
    <t>No. of  Rooms</t>
  </si>
  <si>
    <t>المطاعم</t>
  </si>
  <si>
    <t>Restaurants</t>
  </si>
  <si>
    <t>قاعات الاجتماعات</t>
  </si>
  <si>
    <t>Conference Halls</t>
  </si>
  <si>
    <t>العدد</t>
  </si>
  <si>
    <t>السعة</t>
  </si>
  <si>
    <t>Capacity</t>
  </si>
  <si>
    <t>موقف سيارات</t>
  </si>
  <si>
    <t>Parking</t>
  </si>
  <si>
    <t>عدد المسابح</t>
  </si>
  <si>
    <t>عدد الملاعب/ الصالات الرياضية</t>
  </si>
  <si>
    <t>عدد المصاعد</t>
  </si>
  <si>
    <t>No. of Lifts</t>
  </si>
  <si>
    <t>Administration</t>
  </si>
  <si>
    <t>No. of Hotels *</t>
  </si>
  <si>
    <t>الجنسية</t>
  </si>
  <si>
    <t>Nationality</t>
  </si>
  <si>
    <r>
      <t xml:space="preserve"> </t>
    </r>
    <r>
      <rPr>
        <sz val="9"/>
        <color theme="1"/>
        <rFont val="Simplified Arabic"/>
        <family val="1"/>
      </rPr>
      <t xml:space="preserve"> شمال الضفة الغربية</t>
    </r>
  </si>
  <si>
    <t xml:space="preserve">North of West Bank </t>
  </si>
  <si>
    <t xml:space="preserve">South of West Bank </t>
  </si>
  <si>
    <t xml:space="preserve">الجنسية </t>
  </si>
  <si>
    <t xml:space="preserve">Nationality </t>
  </si>
  <si>
    <t>No. of  Hotels *</t>
  </si>
  <si>
    <r>
      <t xml:space="preserve"> Nationality</t>
    </r>
    <r>
      <rPr>
        <sz val="9"/>
        <color theme="1"/>
        <rFont val="Arial"/>
        <family val="2"/>
      </rPr>
      <t xml:space="preserve"> </t>
    </r>
  </si>
  <si>
    <t xml:space="preserve"> Nationality </t>
  </si>
  <si>
    <t xml:space="preserve"> Nationality</t>
  </si>
  <si>
    <t xml:space="preserve"> الجنسية</t>
  </si>
  <si>
    <t>Telephone</t>
  </si>
  <si>
    <t>Refrigerator</t>
  </si>
  <si>
    <t xml:space="preserve"> *يمثل المعدل السنوي لكافة المؤشرات باستثناء عدد النزلاء وعدد ليالي المبيت حيث يمثل المجموع خلال العام</t>
  </si>
  <si>
    <t xml:space="preserve"> Operation</t>
  </si>
  <si>
    <r>
      <t xml:space="preserve">   </t>
    </r>
    <r>
      <rPr>
        <b/>
        <sz val="9"/>
        <color theme="1"/>
        <rFont val="Simplified Arabic"/>
        <family val="1"/>
      </rPr>
      <t>إدارة</t>
    </r>
  </si>
  <si>
    <r>
      <t xml:space="preserve"> </t>
    </r>
    <r>
      <rPr>
        <b/>
        <sz val="9"/>
        <color theme="1"/>
        <rFont val="Simplified Arabic"/>
        <family val="1"/>
      </rPr>
      <t xml:space="preserve"> تشغيل</t>
    </r>
  </si>
  <si>
    <t>No. of Guest Nights</t>
  </si>
  <si>
    <t>%</t>
  </si>
  <si>
    <t xml:space="preserve"> %</t>
  </si>
  <si>
    <t>متوسط Average</t>
  </si>
  <si>
    <t>فئات عدد الغرف</t>
  </si>
  <si>
    <t>المنطقة/الربع</t>
  </si>
  <si>
    <t>النسبة</t>
  </si>
  <si>
    <t xml:space="preserve">النسبة </t>
  </si>
  <si>
    <t>Other</t>
  </si>
  <si>
    <t>هاتف</t>
  </si>
  <si>
    <t>Private Bathroom</t>
  </si>
  <si>
    <t>Heaters</t>
  </si>
  <si>
    <t>Air Condition</t>
  </si>
  <si>
    <t>اناث</t>
  </si>
  <si>
    <t>Annual Average *</t>
  </si>
  <si>
    <t>رباعية</t>
  </si>
  <si>
    <t>اسيا</t>
  </si>
  <si>
    <t>اسرائيل</t>
  </si>
  <si>
    <t>افريقيا</t>
  </si>
  <si>
    <t>Operation</t>
  </si>
  <si>
    <t>No.</t>
  </si>
  <si>
    <t>No. of Playgrounds/Sport Halls</t>
  </si>
  <si>
    <t xml:space="preserve"> التجهيزات في الغرف</t>
  </si>
  <si>
    <t xml:space="preserve"> Rooms Facilities</t>
  </si>
  <si>
    <t xml:space="preserve"> II</t>
  </si>
  <si>
    <t xml:space="preserve"> III</t>
  </si>
  <si>
    <t xml:space="preserve"> IV</t>
  </si>
  <si>
    <t xml:space="preserve">  I</t>
  </si>
  <si>
    <t xml:space="preserve">  II</t>
  </si>
  <si>
    <t xml:space="preserve">  III</t>
  </si>
  <si>
    <t xml:space="preserve">  IV</t>
  </si>
  <si>
    <t xml:space="preserve">   South of West Bank </t>
  </si>
  <si>
    <t xml:space="preserve">   North of West Bank </t>
  </si>
  <si>
    <t xml:space="preserve">  South of West Bank </t>
  </si>
  <si>
    <r>
      <t xml:space="preserve">  </t>
    </r>
    <r>
      <rPr>
        <sz val="9"/>
        <color theme="1"/>
        <rFont val="Simplified Arabic"/>
        <family val="1"/>
      </rPr>
      <t>شمال الضفة الغربية</t>
    </r>
  </si>
  <si>
    <t xml:space="preserve">    جنوب الضفة الغربية</t>
  </si>
  <si>
    <t>1-14</t>
  </si>
  <si>
    <t>*Represents the average of indicators, except the number of guests and number of guest nights, which represents the annual total.</t>
  </si>
  <si>
    <t>الاتحاد الاوروبي</t>
  </si>
  <si>
    <t>الضفة الغربية</t>
  </si>
  <si>
    <t>West Bank</t>
  </si>
  <si>
    <t xml:space="preserve">متوسط عدد الأسرَة  </t>
  </si>
  <si>
    <t>* في نهاية الربع/العام</t>
  </si>
  <si>
    <t>**  تمثل مجموع أشهر الربع/ العام</t>
  </si>
  <si>
    <t>* At the end of the quarter/year</t>
  </si>
  <si>
    <t>** Represents the total of quarter months/year</t>
  </si>
  <si>
    <t>* يمثل عدد الفنادق في نهاية الربع/العام</t>
  </si>
  <si>
    <t>*Represents No. of hotels at the end of the quarter/year</t>
  </si>
  <si>
    <t>* Represents No. of  hotels at the end of the quarter/year</t>
  </si>
  <si>
    <t>* Represents No. of  hotels at the end of the quarter/ year</t>
  </si>
  <si>
    <t>* يمثل عدد الفنادق في نهاية الربع/ العام</t>
  </si>
  <si>
    <t xml:space="preserve">* يمثل عدد الفنادق في نهاية الربع/  العام. </t>
  </si>
  <si>
    <t>NPALEST</t>
  </si>
  <si>
    <t>NARAB</t>
  </si>
  <si>
    <t>NISRAELI</t>
  </si>
  <si>
    <t>NASIAN</t>
  </si>
  <si>
    <t>NAMERICAN</t>
  </si>
  <si>
    <t>NLATIN</t>
  </si>
  <si>
    <t>NEOUROC</t>
  </si>
  <si>
    <t>NEOURO</t>
  </si>
  <si>
    <t>NAFRICAN</t>
  </si>
  <si>
    <t>NAUSTRALIAN</t>
  </si>
  <si>
    <t>Sum</t>
  </si>
  <si>
    <t>area</t>
  </si>
  <si>
    <t>1.00</t>
  </si>
  <si>
    <t>quartr</t>
  </si>
  <si>
    <t>2.00</t>
  </si>
  <si>
    <t>3.00</t>
  </si>
  <si>
    <t>4.00</t>
  </si>
  <si>
    <t>CPALEST</t>
  </si>
  <si>
    <t>CARAB</t>
  </si>
  <si>
    <t>CISRAELI</t>
  </si>
  <si>
    <t>CASIAN</t>
  </si>
  <si>
    <t>CAMERICAN</t>
  </si>
  <si>
    <t>CLATIN</t>
  </si>
  <si>
    <t>CEOUROC</t>
  </si>
  <si>
    <t>CEOURO</t>
  </si>
  <si>
    <t>CAFRICAN</t>
  </si>
  <si>
    <t>CAUSTRALIAN</t>
  </si>
  <si>
    <t>MONTH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</si>
  <si>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</si>
  <si>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</si>
  <si>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</si>
  <si>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</si>
  <si>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</si>
  <si>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</si>
  <si>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</si>
  <si>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</si>
  <si>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</si>
  <si>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</si>
  <si>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</si>
  <si>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</si>
  <si>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EMP_ADMINM</t>
  </si>
  <si>
    <t>EMP_ADMINF</t>
  </si>
  <si>
    <t>EMP_M</t>
  </si>
  <si>
    <t>EMP_F</t>
  </si>
  <si>
    <t xml:space="preserve">total </t>
  </si>
  <si>
    <t>total</t>
  </si>
  <si>
    <t xml:space="preserve">   West Bank</t>
  </si>
  <si>
    <t xml:space="preserve">  الضفة الغربية </t>
  </si>
  <si>
    <t>TOTAL_ROOM</t>
  </si>
  <si>
    <t>BEDS_READY</t>
  </si>
  <si>
    <t>ROOMOCC</t>
  </si>
  <si>
    <t>rooms</t>
  </si>
  <si>
    <t>classroom</t>
  </si>
  <si>
    <t>No.
 of Hotels</t>
  </si>
  <si>
    <t>No.
 of Rooms</t>
  </si>
  <si>
    <t xml:space="preserve">متوسط    Average
</t>
  </si>
  <si>
    <t>No.
 of Beds</t>
  </si>
  <si>
    <t>No.
 of Guests</t>
  </si>
  <si>
    <t xml:space="preserve">عدد  الفنادق* </t>
  </si>
  <si>
    <t xml:space="preserve">الضفة الغربية    </t>
  </si>
  <si>
    <t xml:space="preserve">كانون ثاني </t>
  </si>
  <si>
    <t>Annual Average</t>
  </si>
  <si>
    <t>Count</t>
  </si>
  <si>
    <t>guests</t>
  </si>
  <si>
    <t>nights</t>
  </si>
  <si>
    <t>copy</t>
  </si>
  <si>
    <t>round</t>
  </si>
  <si>
    <t xml:space="preserve">المجموع العام </t>
  </si>
  <si>
    <t>+75</t>
  </si>
  <si>
    <t xml:space="preserve">عدد الغرف </t>
  </si>
  <si>
    <t xml:space="preserve">عدد الاسرة </t>
  </si>
  <si>
    <t>1.00شمال</t>
  </si>
  <si>
    <t xml:space="preserve">2.00 وسط </t>
  </si>
  <si>
    <t xml:space="preserve">3.00 القدس </t>
  </si>
  <si>
    <t xml:space="preserve">4.00 الجنوب </t>
  </si>
  <si>
    <t xml:space="preserve">المتوسط </t>
  </si>
  <si>
    <t>SINGLE_READY</t>
  </si>
  <si>
    <t>DOUBLE_READY</t>
  </si>
  <si>
    <t>TRIPLE_READY</t>
  </si>
  <si>
    <t>QUADR_READY</t>
  </si>
  <si>
    <t>SUIT_READY</t>
  </si>
  <si>
    <t>OTHER_READY</t>
  </si>
  <si>
    <t>* النسبة المئوية أقل من 0.05%.</t>
  </si>
  <si>
    <t>* The Percentage less than 0.05%.</t>
  </si>
  <si>
    <t>عدد ليالي المبيت</t>
  </si>
  <si>
    <t>U.S.A &amp;
 Canada</t>
  </si>
  <si>
    <t>Other American Countries</t>
  </si>
  <si>
    <t>Average Length of Stay (Night/Guest)</t>
  </si>
  <si>
    <t>No. of
 Nights**</t>
  </si>
  <si>
    <t>عدد ليالي المبيت**</t>
  </si>
  <si>
    <t xml:space="preserve">متوسط عدد الغرف </t>
  </si>
  <si>
    <t>وسط الضفة الغربية**</t>
  </si>
  <si>
    <t>** لا تشمل محافظة القدس</t>
  </si>
  <si>
    <t xml:space="preserve"> وسط الضفة الغربية**</t>
  </si>
  <si>
    <t>Middle of West Bank **</t>
  </si>
  <si>
    <t xml:space="preserve"> Middle of West Bank** </t>
  </si>
  <si>
    <t xml:space="preserve">   Middle of West Bank **</t>
  </si>
  <si>
    <t xml:space="preserve"> Middle of West Bank **</t>
  </si>
  <si>
    <t xml:space="preserve">  North of West Bank</t>
  </si>
  <si>
    <t>* لا تشمل محافظة القدس</t>
  </si>
  <si>
    <t xml:space="preserve"> Middle of West Bank *</t>
  </si>
  <si>
    <t xml:space="preserve"> وسط الضفة الغربية*</t>
  </si>
  <si>
    <t>**Jerusalem Governorate not included</t>
  </si>
  <si>
    <t>* *لا تشمل محافظة القدس</t>
  </si>
  <si>
    <t>*** لا تشمل محافظة القدس</t>
  </si>
  <si>
    <t>وسط الضفة الغربية*</t>
  </si>
  <si>
    <t>Middle of West Bank *</t>
  </si>
  <si>
    <t>***وسط الضفة الغربية</t>
  </si>
  <si>
    <t xml:space="preserve"> Middle of West Bank***</t>
  </si>
  <si>
    <t>Middle of West Bank*</t>
  </si>
  <si>
    <t xml:space="preserve"> ** لا تشمل محافظة القدس</t>
  </si>
  <si>
    <t xml:space="preserve"> Middle of West Bank**</t>
  </si>
  <si>
    <t xml:space="preserve">   Middle of West Bank *</t>
  </si>
  <si>
    <r>
      <t xml:space="preserve">  </t>
    </r>
    <r>
      <rPr>
        <sz val="9"/>
        <color theme="1"/>
        <rFont val="Simplified Arabic"/>
        <family val="1"/>
      </rPr>
      <t xml:space="preserve"> وسط الضفة الغربية*</t>
    </r>
  </si>
  <si>
    <t>European
 Union</t>
  </si>
  <si>
    <t>معدل مدة الإقامة (ليلة)/ نزيل</t>
  </si>
  <si>
    <r>
      <t>إشغال الأسِرّة</t>
    </r>
    <r>
      <rPr>
        <sz val="9"/>
        <color theme="1"/>
        <rFont val="Simplified Arabic"/>
        <family val="1"/>
      </rPr>
      <t xml:space="preserve">  </t>
    </r>
  </si>
  <si>
    <t xml:space="preserve">  شمال الضفة الغربية</t>
  </si>
  <si>
    <t>***Jerusalem Governorate is not included</t>
  </si>
  <si>
    <t>*Jerusalem Governorate is not included</t>
  </si>
  <si>
    <t>*Jerusalem Governorate  is not included</t>
  </si>
  <si>
    <t xml:space="preserve">**Jerusalem Governorate  is not included                                                       </t>
  </si>
  <si>
    <t>*Jerusalem Governorate is  not included</t>
  </si>
  <si>
    <t>**Jerusalem Governorate is not included</t>
  </si>
  <si>
    <t>**Jerusalem Governorate  is not included</t>
  </si>
  <si>
    <t xml:space="preserve">   لا تشمل محافظة القدس **</t>
  </si>
  <si>
    <t>Other European Countries</t>
  </si>
  <si>
    <t>المتوسط السنوي*</t>
  </si>
  <si>
    <t>1 - 14</t>
  </si>
  <si>
    <t>15 - 29</t>
  </si>
  <si>
    <t>30 - 44</t>
  </si>
  <si>
    <t>45 - 59</t>
  </si>
  <si>
    <t>60 - 74</t>
  </si>
  <si>
    <t>دول أوروبا الأخرى</t>
  </si>
  <si>
    <t>محافظة القدس</t>
  </si>
  <si>
    <t xml:space="preserve"> محافظة القدس</t>
  </si>
  <si>
    <t xml:space="preserve">      محافظة القدس</t>
  </si>
  <si>
    <t xml:space="preserve">    محافظة القدس</t>
  </si>
  <si>
    <t xml:space="preserve"> Jerusalem Governorate </t>
  </si>
  <si>
    <t xml:space="preserve">Jerusalem Governorate </t>
  </si>
  <si>
    <t xml:space="preserve"> Jerusalem Governorate</t>
  </si>
  <si>
    <t>المنطقة</t>
  </si>
  <si>
    <t xml:space="preserve">Jerusalem Governorate  </t>
  </si>
  <si>
    <t>14 - 1</t>
  </si>
  <si>
    <t>Middle of West Bank**</t>
  </si>
  <si>
    <t>*Represents No. of  hotels at the end of the quarter/year</t>
  </si>
  <si>
    <r>
      <t>جدول 1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Simplified Arabic"/>
        <family val="1"/>
      </rPr>
      <t xml:space="preserve">3: عدد العاملين في الفنادق في الضفة الغربية حسب الشهر وطبيعة العمل والجنس، </t>
    </r>
    <r>
      <rPr>
        <b/>
        <sz val="11"/>
        <color theme="1"/>
        <rFont val="Arial"/>
        <family val="2"/>
      </rPr>
      <t>2018</t>
    </r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</si>
  <si>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2: توزيع الفنادق والغرف والأسِرّة في الضفة الغربية حسب فئات عدد الغرف، </t>
    </r>
    <r>
      <rPr>
        <b/>
        <sz val="11"/>
        <color theme="1"/>
        <rFont val="Arial"/>
        <family val="2"/>
      </rPr>
      <t>2018</t>
    </r>
  </si>
  <si>
    <t>Table 1-2: Distribution of Hotels, Rooms and Beds in the West Bank by Categories of Number of Rooms, 2018</t>
  </si>
  <si>
    <t>Table 1-1: Main Indicators for Hotel Activity in the West Bank by Month, 2018</t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</si>
  <si>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1: المؤشرات الرئيسة للنشاط الفندقي في الضفة الغربية حسب الشهر، 2018</t>
    </r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</si>
  <si>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4: عدد النزلاء في الفنادق في الضفة الغربية حسب الشهر والجنسية، 2018</t>
    </r>
  </si>
  <si>
    <t>Table 1-4: Number of Guests in Hotels in the West Bank by Month and Nationality, 2018</t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</si>
  <si>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5: التوزيع النسبي للنزلاء في الفنادق في الضفة الغربية حسب الشهر والجنسية، 2018</t>
    </r>
  </si>
  <si>
    <t>Table 1-5: Percentage Distribution of Guests in Hotels in the West Bank by Month and Nationality, 2018</t>
  </si>
  <si>
    <t>جدول 1-6:  عدد ليالي المبيت في الفنادق في الضفة الغربية حسب الشهر والجنسية، 2018</t>
  </si>
  <si>
    <t>Table 1-6: Number of Guest Nights in Hotels in the West Bank by Month and Nationality, 2018</t>
  </si>
  <si>
    <t xml:space="preserve">جدول 1-7: التوزيع النسبي لليالي المبيت في الفنادق في الضفة الغربية حسب الشهر والجنسية، 2018 </t>
  </si>
  <si>
    <t>Table 1-7:  Percentage Distribution of Guest Nights in Hotels in the West Bank by Month and Nationality, 2018</t>
  </si>
  <si>
    <t>جدول 1-8: معدل مدة إقامة النزيل (ليلة/نزيل) في الفنادق في الضفة الغربية حسب الشهر والجنسية، 2018</t>
  </si>
  <si>
    <t>Table 1-8: Average Length of Stay per Guest (Night/Guest) in Hotels in the West Bank by Month and Nationality, 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</si>
  <si>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1: المؤشرات الرئيسة للنشاط الفندقي في الضفة الغربية حسب المنطقة والربع، </t>
    </r>
    <r>
      <rPr>
        <b/>
        <sz val="11"/>
        <color theme="1"/>
        <rFont val="Arial"/>
        <family val="2"/>
      </rPr>
      <t>2018</t>
    </r>
  </si>
  <si>
    <t>Table 2-1: Main Indicators for Hotel Activity in the West Bank by Region and Quarter, 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</si>
  <si>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1 (تابع): المؤشرات الرئيسة للنشاط الفندقي في الضفة الغربية حسب المنطقة والربع، </t>
    </r>
    <r>
      <rPr>
        <b/>
        <sz val="11"/>
        <color theme="1"/>
        <rFont val="Arial"/>
        <family val="2"/>
      </rPr>
      <t>2018</t>
    </r>
  </si>
  <si>
    <t>Table 2-1 (Cont.): Main Indicators for Hotel Activity in the West Bank by Region
 and Quarter,2018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</si>
  <si>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2: متوسط عدد غرف الفنادق في الضفة الغربية حسب المنطقة والربع والسعة، </t>
    </r>
    <r>
      <rPr>
        <b/>
        <sz val="11"/>
        <color theme="1"/>
        <rFont val="Arial"/>
        <family val="2"/>
      </rPr>
      <t>2018</t>
    </r>
  </si>
  <si>
    <r>
      <t>جدول 2</t>
    </r>
    <r>
      <rPr>
        <b/>
        <sz val="11"/>
        <color theme="1"/>
        <rFont val="Times New Roman"/>
        <family val="1"/>
        <scheme val="major"/>
      </rPr>
      <t>-3: عدد الفنادق والغرف المتاحة والتجهيزات المتوفرة فيها في الضفة الغربية حسب المنطقة في شهر كانون أول، 2018</t>
    </r>
  </si>
  <si>
    <t>Table 2-3: Number of Hotels, Rooms and Rooms Facilities in the West Bank by Region as of December, 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</si>
  <si>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4: المرافق العامة المتوفرة في الفنادق في الضفة الغربية حسب المنطقة في شهر كانون أول، </t>
    </r>
    <r>
      <rPr>
        <b/>
        <sz val="11"/>
        <color theme="1"/>
        <rFont val="Arial"/>
        <family val="2"/>
      </rPr>
      <t>2018</t>
    </r>
  </si>
  <si>
    <t>Table 2-4: Public Utilities Available in the West Bank Hotels in the West Bank by Region as of December, 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</si>
  <si>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5: متوسط عدد العاملين في الفنادق في الضفة الغربية حسب المنطقة والربع وطبيعة العمل والجنس، </t>
    </r>
    <r>
      <rPr>
        <b/>
        <sz val="11"/>
        <color theme="1"/>
        <rFont val="Arial"/>
        <family val="2"/>
      </rPr>
      <t xml:space="preserve">2018  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</si>
  <si>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6: عدد النزلاء في الفنادق في الضفة الغربية حسب المنطقة والربع والجنسية، </t>
    </r>
    <r>
      <rPr>
        <b/>
        <sz val="11"/>
        <color theme="1"/>
        <rFont val="Arial"/>
        <family val="2"/>
      </rPr>
      <t>2018</t>
    </r>
  </si>
  <si>
    <t>Table 2-6: Number of Guests in Hotels in the West Bank by Region, Quarter and Nationality, 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</si>
  <si>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6 (تابع): عدد النزلاء في الفنادق في الضفة الغربية حسب المنطقة والربع والجنسية، 2018</t>
    </r>
  </si>
  <si>
    <t>Table 2-6 (Cont.): Number of Guests in Hotels in the West Bank by Region, Quarter and Nationality, 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</si>
  <si>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7: التوزيع النسبي للنزلاء في الفنادق في الضفة الغربية حسب المنطقة والربع والجنسية، 2018</t>
    </r>
  </si>
  <si>
    <t>Table 2-7: Percentage Distribution of Guests in Hotels in the West Bank by Region, Quarter  and Nationality, 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</si>
  <si>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7 (تابع): التوزيع النسبي للنزلاء في الفنادق في الضفة الغربية حسب المنطقة والربع والجنسية، 2018</t>
    </r>
  </si>
  <si>
    <t>Table 2-7 (Cont.): Percentage Distribution of Guests in Hotels in the West Bank by Region, Quarter and Nationality, 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</si>
  <si>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8: عدد ليالي المبيت في الفنادق في الضفة الغربية حسب المنطقة والربع والجنسية، 2018</t>
    </r>
  </si>
  <si>
    <t>Table 2-8: Number of Guest Nights in Hotels in the West Bank by Region, Quarter and Nationality, 2018</t>
  </si>
  <si>
    <r>
      <t>جدول 2-</t>
    </r>
    <r>
      <rPr>
        <b/>
        <sz val="11"/>
        <color theme="1"/>
        <rFont val="Simplified Arabic"/>
        <family val="1"/>
      </rPr>
      <t>8 (تابع): عدد ليالي المبيت في الفنادق في الضفة الغربية حسب المنطقة والربع والجنسية، 2018</t>
    </r>
  </si>
  <si>
    <t>Table 2-8 (Cont.): Number of Guest Nights in Hotels in the West Bank by Region, Quarter and Nationality, 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</si>
  <si>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9: التوزيع النسبي لليالي المبيت في الفنادق في الضفة الغربية حسب المنطقة والربع والجنسية، 2018</t>
    </r>
  </si>
  <si>
    <t>Table 2-9: Percentage Distribution of Guest Nights in Hotels in the West Bank by Region, Quarter and Nationality, 2018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</si>
  <si>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9 (تابع): التوزيع النسبي لليالي المبيت في الفنادق في الضفة الغربية حسب المنطقة والربع والجنسية، 2018</t>
    </r>
  </si>
  <si>
    <t>Table 2-9 (Cont.): Percentage Distribution of Guest Nights in Hotels in the West Bank by Region, Quarter and Nationality, 2018</t>
  </si>
  <si>
    <r>
      <t>جدول 2-10: معدل مدة إقامة النزيل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Simplified Arabic"/>
        <family val="1"/>
      </rPr>
      <t>(ليلة/نزيل) في الفنادق في الضفة الغربية حسب المنطقة والربع والجنسية، 2018</t>
    </r>
  </si>
  <si>
    <t>Table 2-10: Average Length of Stay per Guest (Night/ Guest) in the West Bank by Region, Quarter and Nationality, 2018</t>
  </si>
  <si>
    <t>جدول 2-10(تابع): معدل مدة إقامة النزيل (ليلة/نزيل) في الفنادق في الضفة الغربية حسب المنطقة والربع والجنسية، 2018</t>
  </si>
  <si>
    <t>Table 2-10 (Cont.): Average Length of Stay per Guest (Night/ Guest) in the West Bank by Region, Quarter and Nationality, 2018</t>
  </si>
  <si>
    <t xml:space="preserve">  </t>
  </si>
  <si>
    <t>Internet/ WiFi</t>
  </si>
  <si>
    <t>*0.0</t>
  </si>
  <si>
    <t>Table 2-2: Average Number of Hotel Rooms in the West Bank by Region, Quarter and                         Capacity, 2018</t>
  </si>
  <si>
    <t>Table 1-3: Number of Employees in Hotels in the West Bank by Month, Type of Work and Sex, 2018</t>
  </si>
  <si>
    <t xml:space="preserve">عدد الغرف
 </t>
  </si>
  <si>
    <t>Middle of West  Bank*</t>
  </si>
  <si>
    <t>No. of Swimming  Pools</t>
  </si>
  <si>
    <t>Table 2-5:  Average Number of Employees in Hotels in the West Bank by Region, Quarter, Type of Work and Sex, 2018
and Quarter, 2017</t>
  </si>
  <si>
    <t>الولايات المتحدة الامريكية وكندا</t>
  </si>
  <si>
    <t>الولايات المتحدة  الامريكية وكندا</t>
  </si>
  <si>
    <t xml:space="preserve"> Total Average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</si>
</sst>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164" formatCode="_-* #,##0.00_-;_-* #,##0.00\-;_-* &quot;-&quot;??_-;_-@_-"/>
    <numFmt numFmtId="165" formatCode="_(* #,##0.00_);_(* \(#,##0.00\);_(* &quot;-&quot;??_);_(@_)"/>
    <numFmt numFmtId="166" formatCode="0.0"/>
    <numFmt numFmtId="167" formatCode="_-* #,##0_-;_-* #,##0\-;_-* &quot;-&quot;??_-;_-@_-"/>
    <numFmt numFmtId="168" formatCode="_-* #,##0.0_-;_-* #,##0.0\-;_-* &quot;-&quot;??_-;_-@_-"/>
    <numFmt numFmtId="169" formatCode="###0"/>
    <numFmt numFmtId="170" formatCode="_(* #,##0_);_(* \(#,##0\);_(* &quot;-&quot;??_);_(@_)"/>
    <numFmt numFmtId="171" formatCode="#,##0.0"/>
    <numFmt numFmtId="172" formatCode="####.00"/>
    <numFmt numFmtId="173" formatCode="####"/>
    <numFmt numFmtId="174" formatCode="#,##0_ ;\-#,##0\ "/>
    <numFmt numFmtId="175" formatCode="_ * #,##0_ ;_ * \-#,##0_ ;_ * &quot;-&quot;??_ ;_ @_ "/>
    <numFmt numFmtId="176" formatCode="_ * #,##0.0_ ;_ * \-#,##0.0_ ;_ * &quot;-&quot;??_ ;_ @_ "/>
    <numFmt numFmtId="177" formatCode="0.0000"/>
  </numFmts>
  <fonts count="64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ESRI Survey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rgb="FFFF0000"/>
      <name val="Arial"/>
      <family val="2"/>
      <charset val="178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  <scheme val="minor"/>
    </font>
    <font>
      <sz val="9"/>
      <color rgb="FFFF0000"/>
      <name val="Arial"/>
      <family val="2"/>
    </font>
    <font>
      <b/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  <charset val="178"/>
    </font>
    <font>
      <sz val="10"/>
      <color rgb="FFFF0000"/>
      <name val="Arial"/>
      <family val="2"/>
      <charset val="178"/>
    </font>
    <font>
      <b/>
      <sz val="11"/>
      <color rgb="FFFF0000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name val="Simplified Arabic"/>
      <family val="1"/>
    </font>
    <font>
      <sz val="1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sz val="11"/>
      <color theme="1"/>
      <name val="Simplified Arabic"/>
      <family val="1"/>
    </font>
    <font>
      <sz val="9"/>
      <color theme="1"/>
      <name val="Simple fidBold Jut Out"/>
      <charset val="178"/>
    </font>
    <font>
      <sz val="9"/>
      <color rgb="FF0070C0"/>
      <name val="Arial"/>
      <family val="2"/>
    </font>
    <font>
      <b/>
      <sz val="11"/>
      <color theme="1"/>
      <name val="Times New Roman"/>
      <family val="1"/>
      <scheme val="major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47">
    <xf numFmtId="0" fontId="0" fillId="0" borderId="0"/>
    <xf numFmtId="164" fontId="22" fillId="0" borderId="0" applyFont="0" applyFill="0" applyBorder="0" applyAlignment="0" applyProtection="0"/>
    <xf numFmtId="0" fontId="28" fillId="0" borderId="0"/>
    <xf numFmtId="0" fontId="4" fillId="0" borderId="0"/>
    <xf numFmtId="0" fontId="28" fillId="0" borderId="0"/>
    <xf numFmtId="0" fontId="22" fillId="0" borderId="0"/>
    <xf numFmtId="164" fontId="22" fillId="0" borderId="0" applyFont="0" applyFill="0" applyBorder="0" applyAlignment="0" applyProtection="0"/>
    <xf numFmtId="0" fontId="28" fillId="0" borderId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43" fontId="22" fillId="0" borderId="0" applyFont="0" applyFill="0" applyBorder="0" applyAlignment="0" applyProtection="0"/>
    <xf numFmtId="0" fontId="44" fillId="0" borderId="0"/>
    <xf numFmtId="0" fontId="28" fillId="0" borderId="0"/>
    <xf numFmtId="0" fontId="44" fillId="0" borderId="0"/>
    <xf numFmtId="0" fontId="44" fillId="0" borderId="0"/>
    <xf numFmtId="0" fontId="28" fillId="0" borderId="0"/>
    <xf numFmtId="0" fontId="28" fillId="0" borderId="0"/>
    <xf numFmtId="0" fontId="44" fillId="0" borderId="0"/>
    <xf numFmtId="0" fontId="28" fillId="0" borderId="0"/>
    <xf numFmtId="0" fontId="28" fillId="0" borderId="0"/>
    <xf numFmtId="0" fontId="44" fillId="0" borderId="0"/>
    <xf numFmtId="0" fontId="4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8" fillId="0" borderId="0"/>
    <xf numFmtId="0" fontId="28" fillId="0" borderId="0"/>
  </cellStyleXfs>
  <cellXfs count="1576">
    <xf numFmtId="0" fontId="0" fillId="0" borderId="0" xfId="0"/>
    <xf numFmtId="0" fontId="8" fillId="0" borderId="5" xfId="0" applyFont="1" applyBorder="1" applyAlignment="1">
      <alignment horizontal="right" vertical="center"/>
    </xf>
    <xf numFmtId="0" fontId="11" fillId="0" borderId="0" xfId="0" applyFont="1"/>
    <xf numFmtId="0" fontId="13" fillId="0" borderId="0" xfId="0" applyFont="1"/>
    <xf numFmtId="0" fontId="10" fillId="0" borderId="1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readingOrder="2"/>
    </xf>
    <xf numFmtId="0" fontId="10" fillId="0" borderId="5" xfId="0" applyFont="1" applyBorder="1" applyAlignment="1">
      <alignment horizontal="right"/>
    </xf>
    <xf numFmtId="0" fontId="18" fillId="0" borderId="0" xfId="0" applyFont="1"/>
    <xf numFmtId="0" fontId="10" fillId="0" borderId="6" xfId="0" applyFont="1" applyBorder="1" applyAlignment="1">
      <alignment horizontal="center" vertical="center" wrapText="1" readingOrder="2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0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right"/>
    </xf>
    <xf numFmtId="0" fontId="20" fillId="0" borderId="0" xfId="0" applyFont="1" applyAlignment="1">
      <alignment horizontal="right" readingOrder="2"/>
    </xf>
    <xf numFmtId="0" fontId="21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/>
    </xf>
    <xf numFmtId="167" fontId="0" fillId="0" borderId="0" xfId="0" applyNumberForma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 vertical="top" wrapText="1" readingOrder="2"/>
    </xf>
    <xf numFmtId="0" fontId="0" fillId="0" borderId="3" xfId="0" applyBorder="1"/>
    <xf numFmtId="0" fontId="0" fillId="0" borderId="8" xfId="0" applyBorder="1"/>
    <xf numFmtId="0" fontId="13" fillId="0" borderId="0" xfId="0" applyFont="1" applyAlignment="1">
      <alignment horizontal="center" vertical="center" readingOrder="2"/>
    </xf>
    <xf numFmtId="167" fontId="7" fillId="0" borderId="0" xfId="1" applyNumberFormat="1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8" fillId="0" borderId="5" xfId="0" applyFont="1" applyBorder="1" applyAlignment="1">
      <alignment horizontal="right" vertical="top" indent="1"/>
    </xf>
    <xf numFmtId="0" fontId="8" fillId="0" borderId="5" xfId="0" applyFont="1" applyBorder="1" applyAlignment="1">
      <alignment horizontal="right" vertical="top" wrapText="1" indent="1"/>
    </xf>
    <xf numFmtId="0" fontId="7" fillId="0" borderId="5" xfId="0" applyFont="1" applyBorder="1" applyAlignment="1">
      <alignment horizontal="right" vertical="top" wrapText="1" indent="1"/>
    </xf>
    <xf numFmtId="0" fontId="0" fillId="0" borderId="0" xfId="0" applyAlignment="1">
      <alignment horizontal="right" vertical="top" indent="1"/>
    </xf>
    <xf numFmtId="0" fontId="10" fillId="0" borderId="2" xfId="0" applyFont="1" applyBorder="1" applyAlignment="1">
      <alignment horizontal="center" vertical="top" wrapText="1" readingOrder="2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Alignment="1"/>
    <xf numFmtId="0" fontId="8" fillId="0" borderId="5" xfId="0" applyFont="1" applyBorder="1" applyAlignment="1">
      <alignment horizontal="right" vertical="top" indent="1" readingOrder="2"/>
    </xf>
    <xf numFmtId="0" fontId="9" fillId="0" borderId="5" xfId="0" applyFont="1" applyBorder="1" applyAlignment="1">
      <alignment horizontal="right" vertical="top" wrapText="1" indent="1" readingOrder="2"/>
    </xf>
    <xf numFmtId="0" fontId="10" fillId="0" borderId="5" xfId="0" applyFont="1" applyBorder="1" applyAlignment="1">
      <alignment horizontal="right" vertical="top" indent="1" readingOrder="1"/>
    </xf>
    <xf numFmtId="0" fontId="9" fillId="0" borderId="0" xfId="0" applyFont="1" applyBorder="1" applyAlignment="1">
      <alignment horizontal="right" vertical="top" indent="1" readingOrder="2"/>
    </xf>
    <xf numFmtId="0" fontId="24" fillId="0" borderId="0" xfId="0" applyFont="1" applyBorder="1" applyAlignment="1">
      <alignment horizontal="right" vertical="top" indent="1"/>
    </xf>
    <xf numFmtId="166" fontId="0" fillId="0" borderId="0" xfId="0" applyNumberFormat="1"/>
    <xf numFmtId="166" fontId="0" fillId="0" borderId="0" xfId="0" applyNumberFormat="1" applyBorder="1"/>
    <xf numFmtId="0" fontId="9" fillId="0" borderId="7" xfId="0" applyFont="1" applyBorder="1" applyAlignment="1">
      <alignment horizontal="right" vertical="top" indent="1" readingOrder="2"/>
    </xf>
    <xf numFmtId="0" fontId="8" fillId="0" borderId="4" xfId="0" applyFont="1" applyBorder="1" applyAlignment="1">
      <alignment horizontal="left" vertical="top" indent="1" readingOrder="1"/>
    </xf>
    <xf numFmtId="0" fontId="10" fillId="0" borderId="7" xfId="0" applyFont="1" applyBorder="1" applyAlignment="1">
      <alignment horizontal="right" vertical="top" wrapText="1" indent="1" readingOrder="2"/>
    </xf>
    <xf numFmtId="0" fontId="8" fillId="0" borderId="7" xfId="0" applyFont="1" applyBorder="1" applyAlignment="1">
      <alignment horizontal="right" vertical="top" indent="1"/>
    </xf>
    <xf numFmtId="0" fontId="8" fillId="0" borderId="8" xfId="0" applyFont="1" applyBorder="1" applyAlignment="1">
      <alignment horizontal="right" vertical="top" indent="1"/>
    </xf>
    <xf numFmtId="0" fontId="10" fillId="0" borderId="7" xfId="0" applyFont="1" applyBorder="1" applyAlignment="1">
      <alignment horizontal="left" vertical="center" readingOrder="2"/>
    </xf>
    <xf numFmtId="0" fontId="10" fillId="0" borderId="7" xfId="0" applyFont="1" applyBorder="1" applyAlignment="1">
      <alignment horizontal="right" vertical="top" indent="1" readingOrder="2"/>
    </xf>
    <xf numFmtId="0" fontId="8" fillId="0" borderId="8" xfId="0" applyFont="1" applyBorder="1" applyAlignment="1">
      <alignment horizontal="center"/>
    </xf>
    <xf numFmtId="0" fontId="10" fillId="0" borderId="7" xfId="0" applyFont="1" applyBorder="1" applyAlignment="1">
      <alignment horizontal="right" vertical="center" readingOrder="1"/>
    </xf>
    <xf numFmtId="168" fontId="0" fillId="0" borderId="0" xfId="0" applyNumberFormat="1"/>
    <xf numFmtId="0" fontId="9" fillId="0" borderId="5" xfId="0" applyFont="1" applyBorder="1" applyAlignment="1">
      <alignment horizontal="right" vertical="top" wrapText="1" indent="1"/>
    </xf>
    <xf numFmtId="0" fontId="8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right" vertical="top" wrapText="1" indent="1" readingOrder="1"/>
    </xf>
    <xf numFmtId="0" fontId="7" fillId="0" borderId="0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left" readingOrder="2"/>
    </xf>
    <xf numFmtId="168" fontId="0" fillId="0" borderId="0" xfId="0" applyNumberFormat="1" applyBorder="1"/>
    <xf numFmtId="0" fontId="8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/>
    </xf>
    <xf numFmtId="0" fontId="7" fillId="0" borderId="5" xfId="0" applyFont="1" applyBorder="1" applyAlignment="1">
      <alignment horizontal="right" vertical="top" indent="1"/>
    </xf>
    <xf numFmtId="0" fontId="9" fillId="0" borderId="5" xfId="0" applyFont="1" applyBorder="1" applyAlignment="1">
      <alignment horizontal="right" vertical="top" indent="1" readingOrder="2"/>
    </xf>
    <xf numFmtId="0" fontId="7" fillId="0" borderId="0" xfId="0" applyFont="1" applyBorder="1" applyAlignment="1">
      <alignment horizontal="right" vertical="top" wrapText="1" indent="1"/>
    </xf>
    <xf numFmtId="0" fontId="8" fillId="0" borderId="0" xfId="0" applyFont="1" applyBorder="1" applyAlignment="1">
      <alignment horizontal="right" vertical="top" wrapText="1" indent="1"/>
    </xf>
    <xf numFmtId="0" fontId="8" fillId="0" borderId="8" xfId="0" applyFont="1" applyBorder="1" applyAlignment="1">
      <alignment horizontal="right" vertical="top" wrapText="1" indent="1"/>
    </xf>
    <xf numFmtId="0" fontId="10" fillId="0" borderId="11" xfId="0" applyNumberFormat="1" applyFont="1" applyBorder="1" applyAlignment="1">
      <alignment horizontal="center" vertical="top" wrapText="1" readingOrder="2"/>
    </xf>
    <xf numFmtId="0" fontId="33" fillId="0" borderId="19" xfId="19" applyFont="1" applyBorder="1" applyAlignment="1">
      <alignment horizontal="center" wrapText="1"/>
    </xf>
    <xf numFmtId="0" fontId="33" fillId="0" borderId="20" xfId="19" applyFont="1" applyBorder="1" applyAlignment="1">
      <alignment horizontal="center" wrapText="1"/>
    </xf>
    <xf numFmtId="0" fontId="33" fillId="0" borderId="21" xfId="19" applyFont="1" applyBorder="1" applyAlignment="1">
      <alignment horizontal="center" wrapText="1"/>
    </xf>
    <xf numFmtId="0" fontId="32" fillId="0" borderId="0" xfId="19"/>
    <xf numFmtId="0" fontId="33" fillId="0" borderId="25" xfId="19" applyFont="1" applyBorder="1" applyAlignment="1">
      <alignment horizontal="center" wrapText="1"/>
    </xf>
    <xf numFmtId="0" fontId="33" fillId="0" borderId="26" xfId="19" applyFont="1" applyBorder="1" applyAlignment="1">
      <alignment horizontal="center" wrapText="1"/>
    </xf>
    <xf numFmtId="0" fontId="33" fillId="0" borderId="27" xfId="19" applyFont="1" applyBorder="1" applyAlignment="1">
      <alignment horizontal="center" wrapText="1"/>
    </xf>
    <xf numFmtId="0" fontId="33" fillId="0" borderId="18" xfId="19" applyFont="1" applyBorder="1" applyAlignment="1">
      <alignment horizontal="left" vertical="top" wrapText="1"/>
    </xf>
    <xf numFmtId="0" fontId="33" fillId="0" borderId="33" xfId="19" applyFont="1" applyBorder="1" applyAlignment="1">
      <alignment horizontal="left" vertical="top" wrapText="1"/>
    </xf>
    <xf numFmtId="0" fontId="33" fillId="0" borderId="24" xfId="19" applyFont="1" applyBorder="1" applyAlignment="1">
      <alignment horizontal="left" vertical="top" wrapText="1"/>
    </xf>
    <xf numFmtId="0" fontId="32" fillId="0" borderId="22" xfId="19" applyFont="1" applyBorder="1" applyAlignment="1">
      <alignment horizontal="center" vertical="center"/>
    </xf>
    <xf numFmtId="0" fontId="32" fillId="0" borderId="0" xfId="19" applyFont="1" applyBorder="1" applyAlignment="1">
      <alignment horizontal="center" vertical="center"/>
    </xf>
    <xf numFmtId="0" fontId="32" fillId="0" borderId="33" xfId="19" applyFont="1" applyBorder="1" applyAlignment="1">
      <alignment horizontal="center" vertical="center"/>
    </xf>
    <xf numFmtId="167" fontId="33" fillId="0" borderId="34" xfId="1" applyNumberFormat="1" applyFont="1" applyBorder="1" applyAlignment="1">
      <alignment horizontal="center" wrapText="1"/>
    </xf>
    <xf numFmtId="167" fontId="34" fillId="0" borderId="34" xfId="1" applyNumberFormat="1" applyFont="1" applyBorder="1" applyAlignment="1">
      <alignment horizontal="center" wrapText="1"/>
    </xf>
    <xf numFmtId="167" fontId="33" fillId="0" borderId="29" xfId="1" applyNumberFormat="1" applyFont="1" applyBorder="1" applyAlignment="1">
      <alignment horizontal="right" vertical="top"/>
    </xf>
    <xf numFmtId="167" fontId="33" fillId="0" borderId="30" xfId="1" applyNumberFormat="1" applyFont="1" applyBorder="1" applyAlignment="1">
      <alignment horizontal="right" vertical="top"/>
    </xf>
    <xf numFmtId="167" fontId="33" fillId="0" borderId="31" xfId="1" applyNumberFormat="1" applyFont="1" applyBorder="1" applyAlignment="1">
      <alignment horizontal="right" vertical="top"/>
    </xf>
    <xf numFmtId="167" fontId="33" fillId="0" borderId="34" xfId="1" applyNumberFormat="1" applyFont="1" applyBorder="1" applyAlignment="1">
      <alignment horizontal="right" vertical="top"/>
    </xf>
    <xf numFmtId="167" fontId="33" fillId="0" borderId="35" xfId="1" applyNumberFormat="1" applyFont="1" applyBorder="1" applyAlignment="1">
      <alignment horizontal="right" vertical="top"/>
    </xf>
    <xf numFmtId="167" fontId="33" fillId="0" borderId="36" xfId="1" applyNumberFormat="1" applyFont="1" applyBorder="1" applyAlignment="1">
      <alignment horizontal="right" vertical="top"/>
    </xf>
    <xf numFmtId="167" fontId="34" fillId="0" borderId="34" xfId="1" applyNumberFormat="1" applyFont="1" applyBorder="1" applyAlignment="1">
      <alignment horizontal="right" vertical="top"/>
    </xf>
    <xf numFmtId="167" fontId="33" fillId="0" borderId="37" xfId="1" applyNumberFormat="1" applyFont="1" applyBorder="1" applyAlignment="1">
      <alignment horizontal="right" vertical="top"/>
    </xf>
    <xf numFmtId="167" fontId="33" fillId="0" borderId="38" xfId="1" applyNumberFormat="1" applyFont="1" applyBorder="1" applyAlignment="1">
      <alignment horizontal="right" vertical="top"/>
    </xf>
    <xf numFmtId="167" fontId="33" fillId="0" borderId="39" xfId="1" applyNumberFormat="1" applyFont="1" applyBorder="1" applyAlignment="1">
      <alignment horizontal="right" vertical="top"/>
    </xf>
    <xf numFmtId="167" fontId="33" fillId="0" borderId="34" xfId="19" applyNumberFormat="1" applyFont="1" applyBorder="1" applyAlignment="1">
      <alignment horizontal="center" wrapText="1"/>
    </xf>
    <xf numFmtId="167" fontId="32" fillId="0" borderId="0" xfId="19" applyNumberFormat="1"/>
    <xf numFmtId="0" fontId="0" fillId="2" borderId="0" xfId="0" applyFill="1"/>
    <xf numFmtId="166" fontId="31" fillId="0" borderId="0" xfId="0" applyNumberFormat="1" applyFont="1"/>
    <xf numFmtId="0" fontId="31" fillId="0" borderId="0" xfId="0" applyFont="1"/>
    <xf numFmtId="0" fontId="33" fillId="0" borderId="17" xfId="19" applyFont="1" applyBorder="1" applyAlignment="1">
      <alignment horizontal="left" vertical="top" wrapText="1"/>
    </xf>
    <xf numFmtId="0" fontId="33" fillId="0" borderId="0" xfId="19" applyFont="1" applyBorder="1" applyAlignment="1">
      <alignment horizontal="left" vertical="top" wrapText="1"/>
    </xf>
    <xf numFmtId="0" fontId="33" fillId="0" borderId="23" xfId="19" applyFont="1" applyBorder="1" applyAlignment="1">
      <alignment horizontal="left" vertical="top" wrapText="1"/>
    </xf>
    <xf numFmtId="0" fontId="32" fillId="0" borderId="23" xfId="19" applyFont="1" applyBorder="1" applyAlignment="1">
      <alignment horizontal="center" vertical="center"/>
    </xf>
    <xf numFmtId="0" fontId="29" fillId="0" borderId="19" xfId="2" applyFont="1" applyBorder="1" applyAlignment="1">
      <alignment horizontal="center" wrapText="1"/>
    </xf>
    <xf numFmtId="0" fontId="29" fillId="0" borderId="20" xfId="2" applyFont="1" applyBorder="1" applyAlignment="1">
      <alignment horizontal="center" wrapText="1"/>
    </xf>
    <xf numFmtId="0" fontId="29" fillId="0" borderId="21" xfId="2" applyFont="1" applyBorder="1" applyAlignment="1">
      <alignment horizontal="center" wrapText="1"/>
    </xf>
    <xf numFmtId="0" fontId="28" fillId="0" borderId="0" xfId="2"/>
    <xf numFmtId="0" fontId="29" fillId="0" borderId="25" xfId="2" applyFont="1" applyBorder="1" applyAlignment="1">
      <alignment horizontal="center" wrapText="1"/>
    </xf>
    <xf numFmtId="0" fontId="29" fillId="0" borderId="26" xfId="2" applyFont="1" applyBorder="1" applyAlignment="1">
      <alignment horizontal="center" wrapText="1"/>
    </xf>
    <xf numFmtId="0" fontId="29" fillId="0" borderId="27" xfId="2" applyFont="1" applyBorder="1" applyAlignment="1">
      <alignment horizontal="center" wrapText="1"/>
    </xf>
    <xf numFmtId="0" fontId="29" fillId="0" borderId="18" xfId="2" applyFont="1" applyBorder="1" applyAlignment="1">
      <alignment horizontal="left" vertical="top" wrapText="1"/>
    </xf>
    <xf numFmtId="0" fontId="29" fillId="0" borderId="33" xfId="2" applyFont="1" applyBorder="1" applyAlignment="1">
      <alignment horizontal="left" vertical="top" wrapText="1"/>
    </xf>
    <xf numFmtId="0" fontId="29" fillId="0" borderId="24" xfId="2" applyFont="1" applyBorder="1" applyAlignment="1">
      <alignment horizontal="left" vertical="top" wrapText="1"/>
    </xf>
    <xf numFmtId="0" fontId="28" fillId="0" borderId="22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28" fillId="0" borderId="33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34" fillId="0" borderId="33" xfId="2" applyFont="1" applyBorder="1" applyAlignment="1">
      <alignment horizontal="left" vertical="top" wrapText="1"/>
    </xf>
    <xf numFmtId="0" fontId="36" fillId="0" borderId="0" xfId="0" applyFont="1"/>
    <xf numFmtId="0" fontId="35" fillId="0" borderId="22" xfId="2" applyFont="1" applyBorder="1" applyAlignment="1">
      <alignment horizontal="center" vertical="center"/>
    </xf>
    <xf numFmtId="167" fontId="29" fillId="0" borderId="34" xfId="1" applyNumberFormat="1" applyFont="1" applyBorder="1" applyAlignment="1">
      <alignment horizontal="center" wrapText="1"/>
    </xf>
    <xf numFmtId="167" fontId="28" fillId="0" borderId="0" xfId="1" applyNumberFormat="1" applyFont="1"/>
    <xf numFmtId="167" fontId="35" fillId="0" borderId="0" xfId="1" applyNumberFormat="1" applyFont="1"/>
    <xf numFmtId="167" fontId="29" fillId="0" borderId="29" xfId="1" applyNumberFormat="1" applyFont="1" applyBorder="1" applyAlignment="1">
      <alignment horizontal="right" vertical="top"/>
    </xf>
    <xf numFmtId="167" fontId="29" fillId="0" borderId="30" xfId="1" applyNumberFormat="1" applyFont="1" applyBorder="1" applyAlignment="1">
      <alignment horizontal="right" vertical="top"/>
    </xf>
    <xf numFmtId="167" fontId="29" fillId="0" borderId="31" xfId="1" applyNumberFormat="1" applyFont="1" applyBorder="1" applyAlignment="1">
      <alignment horizontal="right" vertical="top"/>
    </xf>
    <xf numFmtId="167" fontId="29" fillId="0" borderId="34" xfId="1" applyNumberFormat="1" applyFont="1" applyBorder="1" applyAlignment="1">
      <alignment horizontal="right" vertical="top"/>
    </xf>
    <xf numFmtId="167" fontId="29" fillId="0" borderId="35" xfId="1" applyNumberFormat="1" applyFont="1" applyBorder="1" applyAlignment="1">
      <alignment horizontal="right" vertical="top"/>
    </xf>
    <xf numFmtId="167" fontId="29" fillId="0" borderId="36" xfId="1" applyNumberFormat="1" applyFont="1" applyBorder="1" applyAlignment="1">
      <alignment horizontal="right" vertical="top"/>
    </xf>
    <xf numFmtId="167" fontId="29" fillId="0" borderId="37" xfId="1" applyNumberFormat="1" applyFont="1" applyBorder="1" applyAlignment="1">
      <alignment horizontal="right" vertical="top"/>
    </xf>
    <xf numFmtId="167" fontId="29" fillId="0" borderId="38" xfId="1" applyNumberFormat="1" applyFont="1" applyBorder="1" applyAlignment="1">
      <alignment horizontal="right" vertical="top"/>
    </xf>
    <xf numFmtId="167" fontId="29" fillId="0" borderId="39" xfId="1" applyNumberFormat="1" applyFont="1" applyBorder="1" applyAlignment="1">
      <alignment horizontal="right" vertical="top"/>
    </xf>
    <xf numFmtId="168" fontId="28" fillId="0" borderId="0" xfId="19" applyNumberFormat="1" applyFont="1" applyFill="1" applyBorder="1"/>
    <xf numFmtId="0" fontId="9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readingOrder="2"/>
    </xf>
    <xf numFmtId="0" fontId="10" fillId="0" borderId="10" xfId="0" applyFont="1" applyBorder="1" applyAlignment="1">
      <alignment horizontal="center" vertical="top" readingOrder="2"/>
    </xf>
    <xf numFmtId="0" fontId="10" fillId="0" borderId="5" xfId="0" applyFont="1" applyBorder="1" applyAlignment="1">
      <alignment horizontal="center" vertical="top" readingOrder="2"/>
    </xf>
    <xf numFmtId="0" fontId="10" fillId="0" borderId="6" xfId="0" applyFont="1" applyBorder="1" applyAlignment="1">
      <alignment horizontal="center" vertical="top" wrapText="1" readingOrder="2"/>
    </xf>
    <xf numFmtId="0" fontId="10" fillId="0" borderId="11" xfId="0" applyFont="1" applyBorder="1" applyAlignment="1">
      <alignment horizontal="center" vertical="top" wrapText="1" readingOrder="2"/>
    </xf>
    <xf numFmtId="0" fontId="10" fillId="0" borderId="4" xfId="0" applyFont="1" applyBorder="1" applyAlignment="1">
      <alignment horizontal="center" vertical="top" wrapText="1" readingOrder="2"/>
    </xf>
    <xf numFmtId="0" fontId="8" fillId="0" borderId="10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 readingOrder="2"/>
    </xf>
    <xf numFmtId="0" fontId="10" fillId="0" borderId="0" xfId="0" applyFont="1" applyBorder="1" applyAlignment="1">
      <alignment horizontal="center" vertical="top" readingOrder="2"/>
    </xf>
    <xf numFmtId="0" fontId="8" fillId="0" borderId="11" xfId="0" applyFont="1" applyBorder="1" applyAlignment="1">
      <alignment horizontal="center" vertical="top" wrapText="1"/>
    </xf>
    <xf numFmtId="0" fontId="33" fillId="0" borderId="19" xfId="20" applyFont="1" applyBorder="1" applyAlignment="1">
      <alignment horizontal="center" wrapText="1"/>
    </xf>
    <xf numFmtId="0" fontId="33" fillId="0" borderId="20" xfId="20" applyFont="1" applyBorder="1" applyAlignment="1">
      <alignment horizontal="center" wrapText="1"/>
    </xf>
    <xf numFmtId="0" fontId="33" fillId="0" borderId="21" xfId="20" applyFont="1" applyBorder="1" applyAlignment="1">
      <alignment horizontal="center" wrapText="1"/>
    </xf>
    <xf numFmtId="0" fontId="32" fillId="0" borderId="0" xfId="20"/>
    <xf numFmtId="0" fontId="33" fillId="0" borderId="25" xfId="20" applyFont="1" applyBorder="1" applyAlignment="1">
      <alignment horizontal="center" wrapText="1"/>
    </xf>
    <xf numFmtId="0" fontId="33" fillId="0" borderId="26" xfId="20" applyFont="1" applyBorder="1" applyAlignment="1">
      <alignment horizontal="center" wrapText="1"/>
    </xf>
    <xf numFmtId="0" fontId="33" fillId="0" borderId="27" xfId="20" applyFont="1" applyBorder="1" applyAlignment="1">
      <alignment horizontal="center" wrapText="1"/>
    </xf>
    <xf numFmtId="0" fontId="33" fillId="0" borderId="18" xfId="20" applyFont="1" applyBorder="1" applyAlignment="1">
      <alignment horizontal="left" vertical="top" wrapText="1"/>
    </xf>
    <xf numFmtId="169" fontId="33" fillId="0" borderId="29" xfId="20" applyNumberFormat="1" applyFont="1" applyBorder="1" applyAlignment="1">
      <alignment horizontal="right" vertical="top"/>
    </xf>
    <xf numFmtId="169" fontId="33" fillId="0" borderId="30" xfId="20" applyNumberFormat="1" applyFont="1" applyBorder="1" applyAlignment="1">
      <alignment horizontal="right" vertical="top"/>
    </xf>
    <xf numFmtId="169" fontId="33" fillId="0" borderId="31" xfId="20" applyNumberFormat="1" applyFont="1" applyBorder="1" applyAlignment="1">
      <alignment horizontal="right" vertical="top"/>
    </xf>
    <xf numFmtId="0" fontId="33" fillId="0" borderId="33" xfId="20" applyFont="1" applyBorder="1" applyAlignment="1">
      <alignment horizontal="left" vertical="top" wrapText="1"/>
    </xf>
    <xf numFmtId="169" fontId="33" fillId="0" borderId="34" xfId="20" applyNumberFormat="1" applyFont="1" applyBorder="1" applyAlignment="1">
      <alignment horizontal="right" vertical="top"/>
    </xf>
    <xf numFmtId="169" fontId="33" fillId="0" borderId="35" xfId="20" applyNumberFormat="1" applyFont="1" applyBorder="1" applyAlignment="1">
      <alignment horizontal="right" vertical="top"/>
    </xf>
    <xf numFmtId="169" fontId="33" fillId="0" borderId="36" xfId="20" applyNumberFormat="1" applyFont="1" applyBorder="1" applyAlignment="1">
      <alignment horizontal="right" vertical="top"/>
    </xf>
    <xf numFmtId="0" fontId="33" fillId="0" borderId="24" xfId="20" applyFont="1" applyBorder="1" applyAlignment="1">
      <alignment horizontal="left" vertical="top" wrapText="1"/>
    </xf>
    <xf numFmtId="169" fontId="33" fillId="0" borderId="37" xfId="20" applyNumberFormat="1" applyFont="1" applyBorder="1" applyAlignment="1">
      <alignment horizontal="right" vertical="top"/>
    </xf>
    <xf numFmtId="169" fontId="33" fillId="0" borderId="38" xfId="20" applyNumberFormat="1" applyFont="1" applyBorder="1" applyAlignment="1">
      <alignment horizontal="right" vertical="top"/>
    </xf>
    <xf numFmtId="169" fontId="33" fillId="0" borderId="39" xfId="20" applyNumberFormat="1" applyFont="1" applyBorder="1" applyAlignment="1">
      <alignment horizontal="right" vertical="top"/>
    </xf>
    <xf numFmtId="169" fontId="0" fillId="0" borderId="0" xfId="0" applyNumberFormat="1"/>
    <xf numFmtId="169" fontId="32" fillId="0" borderId="0" xfId="20" applyNumberFormat="1"/>
    <xf numFmtId="0" fontId="34" fillId="0" borderId="21" xfId="20" applyFont="1" applyBorder="1" applyAlignment="1">
      <alignment horizontal="center" wrapText="1"/>
    </xf>
    <xf numFmtId="0" fontId="34" fillId="0" borderId="27" xfId="20" applyFont="1" applyBorder="1" applyAlignment="1">
      <alignment horizontal="center" wrapText="1"/>
    </xf>
    <xf numFmtId="169" fontId="34" fillId="0" borderId="31" xfId="20" applyNumberFormat="1" applyFont="1" applyBorder="1" applyAlignment="1">
      <alignment horizontal="right" vertical="top"/>
    </xf>
    <xf numFmtId="169" fontId="34" fillId="0" borderId="36" xfId="20" applyNumberFormat="1" applyFont="1" applyBorder="1" applyAlignment="1">
      <alignment horizontal="right" vertical="top"/>
    </xf>
    <xf numFmtId="169" fontId="34" fillId="0" borderId="39" xfId="20" applyNumberFormat="1" applyFont="1" applyBorder="1" applyAlignment="1">
      <alignment horizontal="right" vertical="top"/>
    </xf>
    <xf numFmtId="0" fontId="34" fillId="0" borderId="20" xfId="20" applyFont="1" applyBorder="1" applyAlignment="1">
      <alignment horizontal="center" wrapText="1"/>
    </xf>
    <xf numFmtId="0" fontId="34" fillId="0" borderId="26" xfId="20" applyFont="1" applyBorder="1" applyAlignment="1">
      <alignment horizontal="center" wrapText="1"/>
    </xf>
    <xf numFmtId="169" fontId="34" fillId="0" borderId="30" xfId="20" applyNumberFormat="1" applyFont="1" applyBorder="1" applyAlignment="1">
      <alignment horizontal="right" vertical="top"/>
    </xf>
    <xf numFmtId="169" fontId="34" fillId="0" borderId="35" xfId="20" applyNumberFormat="1" applyFont="1" applyBorder="1" applyAlignment="1">
      <alignment horizontal="right" vertical="top"/>
    </xf>
    <xf numFmtId="169" fontId="34" fillId="0" borderId="38" xfId="20" applyNumberFormat="1" applyFont="1" applyBorder="1" applyAlignment="1">
      <alignment horizontal="right" vertical="top"/>
    </xf>
    <xf numFmtId="0" fontId="33" fillId="0" borderId="17" xfId="21" applyFont="1" applyBorder="1" applyAlignment="1">
      <alignment horizontal="left" vertical="top" wrapText="1"/>
    </xf>
    <xf numFmtId="0" fontId="33" fillId="0" borderId="0" xfId="21" applyFont="1" applyBorder="1" applyAlignment="1">
      <alignment horizontal="left" vertical="top" wrapText="1"/>
    </xf>
    <xf numFmtId="0" fontId="33" fillId="0" borderId="23" xfId="21" applyFont="1" applyBorder="1" applyAlignment="1">
      <alignment horizontal="left" vertical="top" wrapText="1"/>
    </xf>
    <xf numFmtId="0" fontId="32" fillId="0" borderId="22" xfId="21" applyFont="1" applyBorder="1" applyAlignment="1">
      <alignment horizontal="center" vertical="center"/>
    </xf>
    <xf numFmtId="0" fontId="32" fillId="0" borderId="0" xfId="21" applyFont="1" applyBorder="1" applyAlignment="1">
      <alignment horizontal="center" vertical="center"/>
    </xf>
    <xf numFmtId="0" fontId="33" fillId="0" borderId="1" xfId="21" applyFont="1" applyBorder="1" applyAlignment="1">
      <alignment horizontal="center" wrapText="1"/>
    </xf>
    <xf numFmtId="0" fontId="28" fillId="0" borderId="1" xfId="21" applyFont="1" applyBorder="1"/>
    <xf numFmtId="0" fontId="29" fillId="0" borderId="1" xfId="21" applyFont="1" applyFill="1" applyBorder="1" applyAlignment="1">
      <alignment horizontal="center" wrapText="1"/>
    </xf>
    <xf numFmtId="169" fontId="8" fillId="0" borderId="1" xfId="21" applyNumberFormat="1" applyFont="1" applyBorder="1" applyAlignment="1">
      <alignment horizontal="right" vertical="top"/>
    </xf>
    <xf numFmtId="169" fontId="34" fillId="0" borderId="1" xfId="21" applyNumberFormat="1" applyFont="1" applyBorder="1" applyAlignment="1">
      <alignment horizontal="right" vertical="top"/>
    </xf>
    <xf numFmtId="169" fontId="34" fillId="0" borderId="1" xfId="22" applyNumberFormat="1" applyFont="1" applyBorder="1" applyAlignment="1">
      <alignment horizontal="right" vertical="top"/>
    </xf>
    <xf numFmtId="1" fontId="34" fillId="0" borderId="1" xfId="21" applyNumberFormat="1" applyFont="1" applyBorder="1" applyAlignment="1">
      <alignment wrapText="1"/>
    </xf>
    <xf numFmtId="0" fontId="34" fillId="0" borderId="1" xfId="21" applyFont="1" applyBorder="1" applyAlignment="1">
      <alignment wrapText="1"/>
    </xf>
    <xf numFmtId="1" fontId="8" fillId="0" borderId="1" xfId="21" applyNumberFormat="1" applyFont="1" applyBorder="1" applyAlignment="1">
      <alignment wrapText="1"/>
    </xf>
    <xf numFmtId="169" fontId="8" fillId="0" borderId="1" xfId="22" applyNumberFormat="1" applyFont="1" applyBorder="1" applyAlignment="1">
      <alignment horizontal="right" vertical="top"/>
    </xf>
    <xf numFmtId="0" fontId="35" fillId="0" borderId="22" xfId="21" applyFont="1" applyBorder="1" applyAlignment="1">
      <alignment horizontal="center" vertical="center"/>
    </xf>
    <xf numFmtId="0" fontId="35" fillId="0" borderId="0" xfId="21" applyFont="1" applyBorder="1" applyAlignment="1">
      <alignment horizontal="center" vertical="center"/>
    </xf>
    <xf numFmtId="0" fontId="34" fillId="0" borderId="0" xfId="21" applyFont="1" applyBorder="1" applyAlignment="1">
      <alignment horizontal="left" vertical="top" wrapText="1"/>
    </xf>
    <xf numFmtId="169" fontId="8" fillId="0" borderId="1" xfId="21" applyNumberFormat="1" applyFont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top" indent="1"/>
    </xf>
    <xf numFmtId="0" fontId="37" fillId="0" borderId="17" xfId="21" applyFont="1" applyBorder="1" applyAlignment="1">
      <alignment horizontal="left" vertical="top" wrapText="1"/>
    </xf>
    <xf numFmtId="0" fontId="37" fillId="0" borderId="0" xfId="21" applyFont="1" applyBorder="1" applyAlignment="1">
      <alignment horizontal="left" vertical="top" wrapText="1"/>
    </xf>
    <xf numFmtId="0" fontId="39" fillId="0" borderId="0" xfId="21" applyFont="1" applyBorder="1" applyAlignment="1">
      <alignment horizontal="center" vertical="center"/>
    </xf>
    <xf numFmtId="0" fontId="8" fillId="0" borderId="0" xfId="21" applyFont="1" applyBorder="1" applyAlignment="1">
      <alignment horizontal="left" vertical="top" wrapText="1"/>
    </xf>
    <xf numFmtId="0" fontId="22" fillId="0" borderId="0" xfId="0" applyFont="1"/>
    <xf numFmtId="170" fontId="8" fillId="0" borderId="0" xfId="1" applyNumberFormat="1" applyFont="1" applyBorder="1" applyAlignment="1">
      <alignment horizontal="right" vertical="top" indent="1"/>
    </xf>
    <xf numFmtId="169" fontId="8" fillId="0" borderId="13" xfId="21" applyNumberFormat="1" applyFont="1" applyBorder="1" applyAlignment="1">
      <alignment wrapText="1"/>
    </xf>
    <xf numFmtId="0" fontId="34" fillId="0" borderId="13" xfId="21" applyFont="1" applyBorder="1" applyAlignment="1">
      <alignment wrapText="1"/>
    </xf>
    <xf numFmtId="169" fontId="8" fillId="0" borderId="13" xfId="22" applyNumberFormat="1" applyFont="1" applyBorder="1" applyAlignment="1">
      <alignment horizontal="right" vertical="top"/>
    </xf>
    <xf numFmtId="169" fontId="34" fillId="0" borderId="13" xfId="22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center" vertical="top" readingOrder="2"/>
    </xf>
    <xf numFmtId="169" fontId="8" fillId="0" borderId="10" xfId="22" applyNumberFormat="1" applyFont="1" applyBorder="1" applyAlignment="1">
      <alignment horizontal="right" vertical="top"/>
    </xf>
    <xf numFmtId="169" fontId="8" fillId="0" borderId="12" xfId="22" applyNumberFormat="1" applyFont="1" applyBorder="1" applyAlignment="1">
      <alignment horizontal="right" vertical="top"/>
    </xf>
    <xf numFmtId="0" fontId="8" fillId="0" borderId="11" xfId="0" applyFont="1" applyBorder="1" applyAlignment="1">
      <alignment horizontal="center" vertical="top"/>
    </xf>
    <xf numFmtId="169" fontId="34" fillId="0" borderId="0" xfId="22" applyNumberFormat="1" applyFont="1" applyBorder="1" applyAlignment="1">
      <alignment horizontal="right" vertical="top"/>
    </xf>
    <xf numFmtId="169" fontId="8" fillId="0" borderId="0" xfId="22" applyNumberFormat="1" applyFont="1" applyBorder="1" applyAlignment="1">
      <alignment horizontal="right" vertical="top"/>
    </xf>
    <xf numFmtId="169" fontId="8" fillId="0" borderId="10" xfId="21" applyNumberFormat="1" applyFont="1" applyBorder="1" applyAlignment="1">
      <alignment wrapText="1"/>
    </xf>
    <xf numFmtId="169" fontId="8" fillId="0" borderId="2" xfId="21" applyNumberFormat="1" applyFont="1" applyBorder="1" applyAlignment="1">
      <alignment wrapText="1"/>
    </xf>
    <xf numFmtId="0" fontId="35" fillId="0" borderId="3" xfId="21" applyFont="1" applyBorder="1" applyAlignment="1">
      <alignment horizontal="center" vertical="center"/>
    </xf>
    <xf numFmtId="169" fontId="8" fillId="0" borderId="7" xfId="22" applyNumberFormat="1" applyFont="1" applyBorder="1" applyAlignment="1">
      <alignment horizontal="right" vertical="top"/>
    </xf>
    <xf numFmtId="169" fontId="8" fillId="0" borderId="8" xfId="22" applyNumberFormat="1" applyFont="1" applyBorder="1" applyAlignment="1">
      <alignment horizontal="right" vertical="top"/>
    </xf>
    <xf numFmtId="0" fontId="36" fillId="0" borderId="0" xfId="0" applyFont="1" applyBorder="1"/>
    <xf numFmtId="169" fontId="8" fillId="0" borderId="2" xfId="22" applyNumberFormat="1" applyFont="1" applyBorder="1" applyAlignment="1">
      <alignment horizontal="right" vertical="top"/>
    </xf>
    <xf numFmtId="0" fontId="36" fillId="0" borderId="10" xfId="0" applyFont="1" applyBorder="1"/>
    <xf numFmtId="0" fontId="0" fillId="0" borderId="11" xfId="0" applyBorder="1"/>
    <xf numFmtId="0" fontId="36" fillId="0" borderId="11" xfId="0" applyFont="1" applyBorder="1"/>
    <xf numFmtId="0" fontId="0" fillId="0" borderId="12" xfId="0" applyBorder="1"/>
    <xf numFmtId="0" fontId="0" fillId="0" borderId="10" xfId="0" applyBorder="1"/>
    <xf numFmtId="0" fontId="8" fillId="0" borderId="8" xfId="0" applyFont="1" applyBorder="1" applyAlignment="1">
      <alignment horizontal="center" vertical="top"/>
    </xf>
    <xf numFmtId="169" fontId="34" fillId="0" borderId="3" xfId="22" applyNumberFormat="1" applyFont="1" applyBorder="1" applyAlignment="1">
      <alignment horizontal="left" vertical="top"/>
    </xf>
    <xf numFmtId="169" fontId="7" fillId="0" borderId="3" xfId="22" applyNumberFormat="1" applyFont="1" applyBorder="1" applyAlignment="1">
      <alignment horizontal="left" vertical="top"/>
    </xf>
    <xf numFmtId="0" fontId="10" fillId="0" borderId="7" xfId="0" applyFont="1" applyBorder="1" applyAlignment="1">
      <alignment horizontal="right" vertical="top" indent="1" readingOrder="1"/>
    </xf>
    <xf numFmtId="169" fontId="8" fillId="0" borderId="1" xfId="21" applyNumberFormat="1" applyFont="1" applyBorder="1" applyAlignment="1">
      <alignment horizontal="right" vertical="top" indent="1"/>
    </xf>
    <xf numFmtId="167" fontId="22" fillId="0" borderId="0" xfId="0" applyNumberFormat="1" applyFont="1" applyAlignment="1">
      <alignment horizontal="right" vertical="top" indent="1"/>
    </xf>
    <xf numFmtId="3" fontId="0" fillId="0" borderId="0" xfId="0" applyNumberFormat="1"/>
    <xf numFmtId="3" fontId="41" fillId="0" borderId="0" xfId="0" applyNumberFormat="1" applyFont="1"/>
    <xf numFmtId="1" fontId="0" fillId="0" borderId="0" xfId="0" applyNumberFormat="1"/>
    <xf numFmtId="3" fontId="40" fillId="0" borderId="0" xfId="0" applyNumberFormat="1" applyFont="1" applyBorder="1" applyAlignment="1">
      <alignment horizontal="right" wrapText="1" readingOrder="2"/>
    </xf>
    <xf numFmtId="0" fontId="8" fillId="0" borderId="8" xfId="0" applyFont="1" applyBorder="1" applyAlignment="1">
      <alignment horizontal="center" vertical="top" wrapText="1"/>
    </xf>
    <xf numFmtId="0" fontId="33" fillId="0" borderId="19" xfId="23" applyFont="1" applyBorder="1" applyAlignment="1">
      <alignment horizontal="center" wrapText="1"/>
    </xf>
    <xf numFmtId="0" fontId="33" fillId="0" borderId="21" xfId="23" applyFont="1" applyBorder="1" applyAlignment="1">
      <alignment horizontal="center" wrapText="1"/>
    </xf>
    <xf numFmtId="0" fontId="33" fillId="0" borderId="25" xfId="23" applyFont="1" applyBorder="1" applyAlignment="1">
      <alignment horizontal="center" wrapText="1"/>
    </xf>
    <xf numFmtId="0" fontId="33" fillId="0" borderId="27" xfId="23" applyFont="1" applyBorder="1" applyAlignment="1">
      <alignment horizontal="center" wrapText="1"/>
    </xf>
    <xf numFmtId="0" fontId="33" fillId="0" borderId="18" xfId="23" applyFont="1" applyBorder="1" applyAlignment="1">
      <alignment horizontal="left" vertical="top" wrapText="1"/>
    </xf>
    <xf numFmtId="169" fontId="33" fillId="0" borderId="29" xfId="23" applyNumberFormat="1" applyFont="1" applyBorder="1" applyAlignment="1">
      <alignment horizontal="right" vertical="top"/>
    </xf>
    <xf numFmtId="169" fontId="33" fillId="0" borderId="31" xfId="23" applyNumberFormat="1" applyFont="1" applyBorder="1" applyAlignment="1">
      <alignment horizontal="right" vertical="top"/>
    </xf>
    <xf numFmtId="0" fontId="33" fillId="0" borderId="33" xfId="23" applyFont="1" applyBorder="1" applyAlignment="1">
      <alignment horizontal="left" vertical="top" wrapText="1"/>
    </xf>
    <xf numFmtId="169" fontId="33" fillId="0" borderId="34" xfId="23" applyNumberFormat="1" applyFont="1" applyBorder="1" applyAlignment="1">
      <alignment horizontal="right" vertical="top"/>
    </xf>
    <xf numFmtId="169" fontId="33" fillId="0" borderId="36" xfId="23" applyNumberFormat="1" applyFont="1" applyBorder="1" applyAlignment="1">
      <alignment horizontal="right" vertical="top"/>
    </xf>
    <xf numFmtId="0" fontId="33" fillId="0" borderId="24" xfId="23" applyFont="1" applyBorder="1" applyAlignment="1">
      <alignment horizontal="left" vertical="top" wrapText="1"/>
    </xf>
    <xf numFmtId="169" fontId="33" fillId="0" borderId="37" xfId="23" applyNumberFormat="1" applyFont="1" applyBorder="1" applyAlignment="1">
      <alignment horizontal="right" vertical="top"/>
    </xf>
    <xf numFmtId="169" fontId="33" fillId="0" borderId="39" xfId="23" applyNumberFormat="1" applyFont="1" applyBorder="1" applyAlignment="1">
      <alignment horizontal="right" vertical="top"/>
    </xf>
    <xf numFmtId="0" fontId="33" fillId="0" borderId="40" xfId="23" applyFont="1" applyBorder="1" applyAlignment="1">
      <alignment horizontal="center" wrapText="1"/>
    </xf>
    <xf numFmtId="0" fontId="33" fillId="0" borderId="41" xfId="23" applyFont="1" applyBorder="1" applyAlignment="1">
      <alignment horizontal="center" wrapText="1"/>
    </xf>
    <xf numFmtId="169" fontId="33" fillId="0" borderId="17" xfId="23" applyNumberFormat="1" applyFont="1" applyBorder="1" applyAlignment="1">
      <alignment horizontal="right" vertical="top"/>
    </xf>
    <xf numFmtId="169" fontId="33" fillId="0" borderId="0" xfId="23" applyNumberFormat="1" applyFont="1" applyBorder="1" applyAlignment="1">
      <alignment horizontal="right" vertical="top"/>
    </xf>
    <xf numFmtId="169" fontId="33" fillId="0" borderId="23" xfId="23" applyNumberFormat="1" applyFont="1" applyBorder="1" applyAlignment="1">
      <alignment horizontal="right" vertical="top"/>
    </xf>
    <xf numFmtId="0" fontId="33" fillId="0" borderId="42" xfId="24" applyFont="1" applyBorder="1" applyAlignment="1">
      <alignment horizontal="center" wrapText="1"/>
    </xf>
    <xf numFmtId="0" fontId="33" fillId="0" borderId="43" xfId="24" applyFont="1" applyBorder="1" applyAlignment="1">
      <alignment horizontal="center" wrapText="1"/>
    </xf>
    <xf numFmtId="0" fontId="33" fillId="0" borderId="18" xfId="24" applyFont="1" applyBorder="1" applyAlignment="1">
      <alignment horizontal="left" vertical="top" wrapText="1"/>
    </xf>
    <xf numFmtId="169" fontId="33" fillId="0" borderId="44" xfId="24" applyNumberFormat="1" applyFont="1" applyBorder="1" applyAlignment="1">
      <alignment horizontal="right" vertical="top"/>
    </xf>
    <xf numFmtId="0" fontId="33" fillId="0" borderId="33" xfId="24" applyFont="1" applyBorder="1" applyAlignment="1">
      <alignment horizontal="left" vertical="top" wrapText="1"/>
    </xf>
    <xf numFmtId="169" fontId="33" fillId="0" borderId="45" xfId="24" applyNumberFormat="1" applyFont="1" applyBorder="1" applyAlignment="1">
      <alignment horizontal="right" vertical="top"/>
    </xf>
    <xf numFmtId="0" fontId="33" fillId="0" borderId="24" xfId="24" applyFont="1" applyBorder="1" applyAlignment="1">
      <alignment horizontal="left" vertical="top" wrapText="1"/>
    </xf>
    <xf numFmtId="169" fontId="33" fillId="0" borderId="46" xfId="24" applyNumberFormat="1" applyFont="1" applyBorder="1" applyAlignment="1">
      <alignment horizontal="right" vertical="top"/>
    </xf>
    <xf numFmtId="0" fontId="42" fillId="0" borderId="33" xfId="23" applyFont="1" applyBorder="1" applyAlignment="1">
      <alignment horizontal="left" vertical="top" wrapText="1"/>
    </xf>
    <xf numFmtId="169" fontId="42" fillId="0" borderId="34" xfId="23" applyNumberFormat="1" applyFont="1" applyBorder="1" applyAlignment="1">
      <alignment horizontal="right" vertical="top"/>
    </xf>
    <xf numFmtId="169" fontId="42" fillId="0" borderId="0" xfId="23" applyNumberFormat="1" applyFont="1" applyBorder="1" applyAlignment="1">
      <alignment horizontal="right" vertical="top"/>
    </xf>
    <xf numFmtId="169" fontId="42" fillId="0" borderId="36" xfId="23" applyNumberFormat="1" applyFont="1" applyBorder="1" applyAlignment="1">
      <alignment horizontal="right" vertical="top"/>
    </xf>
    <xf numFmtId="0" fontId="42" fillId="0" borderId="33" xfId="24" applyFont="1" applyBorder="1" applyAlignment="1">
      <alignment horizontal="left" vertical="top" wrapText="1"/>
    </xf>
    <xf numFmtId="169" fontId="42" fillId="0" borderId="45" xfId="24" applyNumberFormat="1" applyFont="1" applyBorder="1" applyAlignment="1">
      <alignment horizontal="right" vertical="top"/>
    </xf>
    <xf numFmtId="164" fontId="0" fillId="0" borderId="0" xfId="1" applyFont="1"/>
    <xf numFmtId="168" fontId="0" fillId="0" borderId="0" xfId="1" applyNumberFormat="1" applyFont="1"/>
    <xf numFmtId="168" fontId="31" fillId="0" borderId="0" xfId="1" applyNumberFormat="1" applyFont="1"/>
    <xf numFmtId="0" fontId="33" fillId="0" borderId="19" xfId="25" applyFont="1" applyBorder="1" applyAlignment="1">
      <alignment horizontal="center" wrapText="1"/>
    </xf>
    <xf numFmtId="0" fontId="33" fillId="0" borderId="21" xfId="25" applyFont="1" applyBorder="1" applyAlignment="1">
      <alignment horizontal="center" wrapText="1"/>
    </xf>
    <xf numFmtId="0" fontId="32" fillId="0" borderId="0" xfId="25"/>
    <xf numFmtId="0" fontId="33" fillId="0" borderId="25" xfId="25" applyFont="1" applyBorder="1" applyAlignment="1">
      <alignment horizontal="center" wrapText="1"/>
    </xf>
    <xf numFmtId="0" fontId="33" fillId="0" borderId="27" xfId="25" applyFont="1" applyBorder="1" applyAlignment="1">
      <alignment horizontal="center" wrapText="1"/>
    </xf>
    <xf numFmtId="0" fontId="33" fillId="0" borderId="18" xfId="25" applyFont="1" applyBorder="1" applyAlignment="1">
      <alignment horizontal="left" vertical="top" wrapText="1"/>
    </xf>
    <xf numFmtId="172" fontId="33" fillId="0" borderId="29" xfId="25" applyNumberFormat="1" applyFont="1" applyBorder="1" applyAlignment="1">
      <alignment horizontal="right" vertical="top"/>
    </xf>
    <xf numFmtId="169" fontId="33" fillId="0" borderId="31" xfId="25" applyNumberFormat="1" applyFont="1" applyBorder="1" applyAlignment="1">
      <alignment horizontal="right" vertical="top"/>
    </xf>
    <xf numFmtId="0" fontId="33" fillId="0" borderId="33" xfId="25" applyFont="1" applyBorder="1" applyAlignment="1">
      <alignment horizontal="left" vertical="top" wrapText="1"/>
    </xf>
    <xf numFmtId="172" fontId="33" fillId="0" borderId="34" xfId="25" applyNumberFormat="1" applyFont="1" applyBorder="1" applyAlignment="1">
      <alignment horizontal="right" vertical="top"/>
    </xf>
    <xf numFmtId="169" fontId="33" fillId="0" borderId="36" xfId="25" applyNumberFormat="1" applyFont="1" applyBorder="1" applyAlignment="1">
      <alignment horizontal="right" vertical="top"/>
    </xf>
    <xf numFmtId="0" fontId="33" fillId="0" borderId="24" xfId="25" applyFont="1" applyBorder="1" applyAlignment="1">
      <alignment horizontal="left" vertical="top" wrapText="1"/>
    </xf>
    <xf numFmtId="172" fontId="33" fillId="0" borderId="37" xfId="25" applyNumberFormat="1" applyFont="1" applyBorder="1" applyAlignment="1">
      <alignment horizontal="right" vertical="top"/>
    </xf>
    <xf numFmtId="169" fontId="33" fillId="0" borderId="39" xfId="25" applyNumberFormat="1" applyFont="1" applyBorder="1" applyAlignment="1">
      <alignment horizontal="right" vertical="top"/>
    </xf>
    <xf numFmtId="0" fontId="8" fillId="0" borderId="6" xfId="0" applyFont="1" applyBorder="1" applyAlignment="1">
      <alignment horizontal="left" vertical="top" inden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 indent="1"/>
    </xf>
    <xf numFmtId="0" fontId="9" fillId="0" borderId="7" xfId="0" applyFont="1" applyBorder="1" applyAlignment="1">
      <alignment horizontal="right" vertical="top" indent="1"/>
    </xf>
    <xf numFmtId="170" fontId="8" fillId="0" borderId="8" xfId="1" applyNumberFormat="1" applyFont="1" applyBorder="1" applyAlignment="1">
      <alignment horizontal="right" vertical="top" indent="1"/>
    </xf>
    <xf numFmtId="0" fontId="8" fillId="0" borderId="11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19" fillId="0" borderId="0" xfId="0" applyFont="1"/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5" xfId="0" applyFont="1" applyBorder="1" applyAlignment="1">
      <alignment horizontal="center" vertical="top"/>
    </xf>
    <xf numFmtId="0" fontId="45" fillId="0" borderId="16" xfId="27" applyFont="1" applyBorder="1" applyAlignment="1">
      <alignment horizontal="center" wrapText="1"/>
    </xf>
    <xf numFmtId="0" fontId="45" fillId="0" borderId="18" xfId="27" applyFont="1" applyBorder="1" applyAlignment="1">
      <alignment horizontal="left" vertical="top" wrapText="1"/>
    </xf>
    <xf numFmtId="169" fontId="45" fillId="0" borderId="44" xfId="27" applyNumberFormat="1" applyFont="1" applyBorder="1" applyAlignment="1">
      <alignment horizontal="right" vertical="top"/>
    </xf>
    <xf numFmtId="0" fontId="45" fillId="0" borderId="33" xfId="27" applyFont="1" applyBorder="1" applyAlignment="1">
      <alignment horizontal="left" vertical="top" wrapText="1"/>
    </xf>
    <xf numFmtId="169" fontId="45" fillId="0" borderId="45" xfId="27" applyNumberFormat="1" applyFont="1" applyBorder="1" applyAlignment="1">
      <alignment horizontal="right" vertical="top"/>
    </xf>
    <xf numFmtId="0" fontId="45" fillId="0" borderId="24" xfId="27" applyFont="1" applyBorder="1" applyAlignment="1">
      <alignment horizontal="left" vertical="top" wrapText="1"/>
    </xf>
    <xf numFmtId="169" fontId="45" fillId="0" borderId="46" xfId="27" applyNumberFormat="1" applyFont="1" applyBorder="1" applyAlignment="1">
      <alignment horizontal="right" vertical="top"/>
    </xf>
    <xf numFmtId="0" fontId="44" fillId="0" borderId="16" xfId="27" applyBorder="1" applyAlignment="1">
      <alignment horizontal="center" vertical="center" wrapText="1"/>
    </xf>
    <xf numFmtId="0" fontId="44" fillId="0" borderId="47" xfId="27" applyFont="1" applyBorder="1" applyAlignment="1">
      <alignment horizontal="center" vertical="center"/>
    </xf>
    <xf numFmtId="0" fontId="45" fillId="0" borderId="28" xfId="27" applyFont="1" applyBorder="1" applyAlignment="1">
      <alignment horizontal="left" vertical="top" wrapText="1"/>
    </xf>
    <xf numFmtId="0" fontId="44" fillId="0" borderId="32" xfId="27" applyFont="1" applyBorder="1" applyAlignment="1">
      <alignment horizontal="center" vertical="center"/>
    </xf>
    <xf numFmtId="0" fontId="44" fillId="0" borderId="22" xfId="27" applyFont="1" applyBorder="1" applyAlignment="1">
      <alignment horizontal="center" vertical="center"/>
    </xf>
    <xf numFmtId="0" fontId="45" fillId="0" borderId="42" xfId="27" applyFont="1" applyBorder="1" applyAlignment="1">
      <alignment horizontal="center" wrapText="1"/>
    </xf>
    <xf numFmtId="0" fontId="45" fillId="0" borderId="43" xfId="27" applyFont="1" applyBorder="1" applyAlignment="1">
      <alignment horizontal="center" wrapText="1"/>
    </xf>
    <xf numFmtId="167" fontId="45" fillId="0" borderId="44" xfId="1" applyNumberFormat="1" applyFont="1" applyBorder="1" applyAlignment="1">
      <alignment horizontal="right" vertical="top"/>
    </xf>
    <xf numFmtId="167" fontId="45" fillId="0" borderId="45" xfId="1" applyNumberFormat="1" applyFont="1" applyBorder="1" applyAlignment="1">
      <alignment horizontal="right" vertical="top"/>
    </xf>
    <xf numFmtId="167" fontId="45" fillId="0" borderId="46" xfId="1" applyNumberFormat="1" applyFont="1" applyBorder="1" applyAlignment="1">
      <alignment horizontal="right" vertical="top"/>
    </xf>
    <xf numFmtId="0" fontId="45" fillId="0" borderId="19" xfId="27" applyFont="1" applyBorder="1" applyAlignment="1">
      <alignment horizontal="center" wrapText="1"/>
    </xf>
    <xf numFmtId="0" fontId="45" fillId="0" borderId="20" xfId="27" applyFont="1" applyBorder="1" applyAlignment="1">
      <alignment horizontal="center" wrapText="1"/>
    </xf>
    <xf numFmtId="0" fontId="45" fillId="0" borderId="21" xfId="27" applyFont="1" applyBorder="1" applyAlignment="1">
      <alignment horizontal="center" wrapText="1"/>
    </xf>
    <xf numFmtId="0" fontId="45" fillId="0" borderId="25" xfId="27" applyFont="1" applyBorder="1" applyAlignment="1">
      <alignment horizontal="center" wrapText="1"/>
    </xf>
    <xf numFmtId="0" fontId="45" fillId="0" borderId="26" xfId="27" applyFont="1" applyBorder="1" applyAlignment="1">
      <alignment horizontal="center" wrapText="1"/>
    </xf>
    <xf numFmtId="0" fontId="45" fillId="0" borderId="27" xfId="27" applyFont="1" applyBorder="1" applyAlignment="1">
      <alignment horizontal="center" wrapText="1"/>
    </xf>
    <xf numFmtId="167" fontId="45" fillId="0" borderId="29" xfId="1" applyNumberFormat="1" applyFont="1" applyBorder="1" applyAlignment="1">
      <alignment horizontal="right" vertical="top"/>
    </xf>
    <xf numFmtId="167" fontId="45" fillId="0" borderId="30" xfId="1" applyNumberFormat="1" applyFont="1" applyBorder="1" applyAlignment="1">
      <alignment horizontal="right" vertical="top"/>
    </xf>
    <xf numFmtId="167" fontId="45" fillId="0" borderId="31" xfId="1" applyNumberFormat="1" applyFont="1" applyBorder="1" applyAlignment="1">
      <alignment horizontal="right" vertical="top"/>
    </xf>
    <xf numFmtId="167" fontId="45" fillId="0" borderId="34" xfId="1" applyNumberFormat="1" applyFont="1" applyBorder="1" applyAlignment="1">
      <alignment horizontal="right" vertical="top"/>
    </xf>
    <xf numFmtId="167" fontId="45" fillId="0" borderId="35" xfId="1" applyNumberFormat="1" applyFont="1" applyBorder="1" applyAlignment="1">
      <alignment horizontal="right" vertical="top"/>
    </xf>
    <xf numFmtId="167" fontId="45" fillId="0" borderId="36" xfId="1" applyNumberFormat="1" applyFont="1" applyBorder="1" applyAlignment="1">
      <alignment horizontal="right" vertical="top"/>
    </xf>
    <xf numFmtId="167" fontId="45" fillId="0" borderId="37" xfId="1" applyNumberFormat="1" applyFont="1" applyBorder="1" applyAlignment="1">
      <alignment horizontal="right" vertical="top"/>
    </xf>
    <xf numFmtId="167" fontId="45" fillId="0" borderId="38" xfId="1" applyNumberFormat="1" applyFont="1" applyBorder="1" applyAlignment="1">
      <alignment horizontal="right" vertical="top"/>
    </xf>
    <xf numFmtId="167" fontId="45" fillId="0" borderId="39" xfId="1" applyNumberFormat="1" applyFont="1" applyBorder="1" applyAlignment="1">
      <alignment horizontal="right" vertical="top"/>
    </xf>
    <xf numFmtId="0" fontId="45" fillId="0" borderId="48" xfId="27" applyFont="1" applyBorder="1" applyAlignment="1">
      <alignment horizontal="center" wrapText="1"/>
    </xf>
    <xf numFmtId="0" fontId="45" fillId="0" borderId="49" xfId="27" applyFont="1" applyBorder="1" applyAlignment="1">
      <alignment horizontal="center" wrapText="1"/>
    </xf>
    <xf numFmtId="167" fontId="45" fillId="0" borderId="50" xfId="1" applyNumberFormat="1" applyFont="1" applyBorder="1" applyAlignment="1">
      <alignment horizontal="right" vertical="top"/>
    </xf>
    <xf numFmtId="167" fontId="45" fillId="0" borderId="51" xfId="1" applyNumberFormat="1" applyFont="1" applyBorder="1" applyAlignment="1">
      <alignment horizontal="right" vertical="top"/>
    </xf>
    <xf numFmtId="167" fontId="45" fillId="0" borderId="52" xfId="1" applyNumberFormat="1" applyFont="1" applyBorder="1" applyAlignment="1">
      <alignment horizontal="right" vertical="top"/>
    </xf>
    <xf numFmtId="167" fontId="0" fillId="0" borderId="0" xfId="1" applyNumberFormat="1" applyFont="1"/>
    <xf numFmtId="168" fontId="45" fillId="0" borderId="50" xfId="1" applyNumberFormat="1" applyFont="1" applyBorder="1" applyAlignment="1">
      <alignment horizontal="right" vertical="top"/>
    </xf>
    <xf numFmtId="0" fontId="44" fillId="0" borderId="0" xfId="27"/>
    <xf numFmtId="167" fontId="44" fillId="0" borderId="0" xfId="27" applyNumberFormat="1"/>
    <xf numFmtId="0" fontId="45" fillId="0" borderId="17" xfId="27" applyFont="1" applyBorder="1" applyAlignment="1">
      <alignment horizontal="left" vertical="top" wrapText="1"/>
    </xf>
    <xf numFmtId="0" fontId="45" fillId="0" borderId="0" xfId="27" applyFont="1" applyBorder="1" applyAlignment="1">
      <alignment horizontal="left" vertical="top" wrapText="1"/>
    </xf>
    <xf numFmtId="0" fontId="45" fillId="0" borderId="23" xfId="27" applyFont="1" applyBorder="1" applyAlignment="1">
      <alignment horizontal="left" vertical="top" wrapText="1"/>
    </xf>
    <xf numFmtId="166" fontId="0" fillId="0" borderId="2" xfId="0" applyNumberFormat="1" applyBorder="1"/>
    <xf numFmtId="166" fontId="0" fillId="0" borderId="3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0" fontId="45" fillId="0" borderId="53" xfId="27" applyFont="1" applyBorder="1" applyAlignment="1">
      <alignment vertical="top" wrapText="1"/>
    </xf>
    <xf numFmtId="0" fontId="44" fillId="0" borderId="32" xfId="27" applyFont="1" applyBorder="1" applyAlignment="1">
      <alignment vertical="center"/>
    </xf>
    <xf numFmtId="0" fontId="44" fillId="0" borderId="22" xfId="27" applyFont="1" applyBorder="1" applyAlignment="1">
      <alignment vertical="center"/>
    </xf>
    <xf numFmtId="0" fontId="31" fillId="3" borderId="0" xfId="0" applyFont="1" applyFill="1"/>
    <xf numFmtId="0" fontId="0" fillId="3" borderId="0" xfId="0" applyFill="1"/>
    <xf numFmtId="0" fontId="29" fillId="0" borderId="19" xfId="28" applyFont="1" applyBorder="1" applyAlignment="1">
      <alignment horizontal="center" wrapText="1"/>
    </xf>
    <xf numFmtId="0" fontId="29" fillId="0" borderId="20" xfId="28" applyFont="1" applyBorder="1" applyAlignment="1">
      <alignment horizontal="center" wrapText="1"/>
    </xf>
    <xf numFmtId="0" fontId="29" fillId="0" borderId="21" xfId="28" applyFont="1" applyBorder="1" applyAlignment="1">
      <alignment horizontal="center" wrapText="1"/>
    </xf>
    <xf numFmtId="0" fontId="28" fillId="0" borderId="0" xfId="28"/>
    <xf numFmtId="0" fontId="29" fillId="0" borderId="25" xfId="28" applyFont="1" applyBorder="1" applyAlignment="1">
      <alignment horizontal="center" wrapText="1"/>
    </xf>
    <xf numFmtId="0" fontId="29" fillId="0" borderId="26" xfId="28" applyFont="1" applyBorder="1" applyAlignment="1">
      <alignment horizontal="center" wrapText="1"/>
    </xf>
    <xf numFmtId="0" fontId="29" fillId="0" borderId="27" xfId="28" applyFont="1" applyBorder="1" applyAlignment="1">
      <alignment horizontal="center" wrapText="1"/>
    </xf>
    <xf numFmtId="0" fontId="29" fillId="0" borderId="18" xfId="28" applyFont="1" applyBorder="1" applyAlignment="1">
      <alignment horizontal="left" vertical="top" wrapText="1"/>
    </xf>
    <xf numFmtId="169" fontId="29" fillId="0" borderId="29" xfId="28" applyNumberFormat="1" applyFont="1" applyBorder="1" applyAlignment="1">
      <alignment horizontal="right" vertical="top"/>
    </xf>
    <xf numFmtId="169" fontId="29" fillId="0" borderId="30" xfId="28" applyNumberFormat="1" applyFont="1" applyBorder="1" applyAlignment="1">
      <alignment horizontal="right" vertical="top"/>
    </xf>
    <xf numFmtId="169" fontId="29" fillId="0" borderId="31" xfId="28" applyNumberFormat="1" applyFont="1" applyBorder="1" applyAlignment="1">
      <alignment horizontal="right" vertical="top"/>
    </xf>
    <xf numFmtId="0" fontId="29" fillId="0" borderId="33" xfId="28" applyFont="1" applyBorder="1" applyAlignment="1">
      <alignment horizontal="left" vertical="top" wrapText="1"/>
    </xf>
    <xf numFmtId="169" fontId="29" fillId="0" borderId="34" xfId="28" applyNumberFormat="1" applyFont="1" applyBorder="1" applyAlignment="1">
      <alignment horizontal="right" vertical="top"/>
    </xf>
    <xf numFmtId="169" fontId="29" fillId="0" borderId="35" xfId="28" applyNumberFormat="1" applyFont="1" applyBorder="1" applyAlignment="1">
      <alignment horizontal="right" vertical="top"/>
    </xf>
    <xf numFmtId="169" fontId="29" fillId="0" borderId="36" xfId="28" applyNumberFormat="1" applyFont="1" applyBorder="1" applyAlignment="1">
      <alignment horizontal="right" vertical="top"/>
    </xf>
    <xf numFmtId="0" fontId="29" fillId="0" borderId="24" xfId="28" applyFont="1" applyBorder="1" applyAlignment="1">
      <alignment horizontal="left" vertical="top" wrapText="1"/>
    </xf>
    <xf numFmtId="169" fontId="29" fillId="0" borderId="37" xfId="28" applyNumberFormat="1" applyFont="1" applyBorder="1" applyAlignment="1">
      <alignment horizontal="right" vertical="top"/>
    </xf>
    <xf numFmtId="169" fontId="29" fillId="0" borderId="38" xfId="28" applyNumberFormat="1" applyFont="1" applyBorder="1" applyAlignment="1">
      <alignment horizontal="right" vertical="top"/>
    </xf>
    <xf numFmtId="169" fontId="29" fillId="0" borderId="39" xfId="28" applyNumberFormat="1" applyFont="1" applyBorder="1" applyAlignment="1">
      <alignment horizontal="right" vertical="top"/>
    </xf>
    <xf numFmtId="169" fontId="28" fillId="0" borderId="0" xfId="28" applyNumberFormat="1"/>
    <xf numFmtId="0" fontId="29" fillId="0" borderId="17" xfId="28" applyFont="1" applyBorder="1" applyAlignment="1">
      <alignment horizontal="left" vertical="top" wrapText="1"/>
    </xf>
    <xf numFmtId="0" fontId="29" fillId="0" borderId="0" xfId="28" applyFont="1" applyBorder="1" applyAlignment="1">
      <alignment horizontal="left" vertical="top" wrapText="1"/>
    </xf>
    <xf numFmtId="0" fontId="29" fillId="0" borderId="23" xfId="28" applyFont="1" applyBorder="1" applyAlignment="1">
      <alignment horizontal="left" vertical="top" wrapText="1"/>
    </xf>
    <xf numFmtId="168" fontId="0" fillId="0" borderId="2" xfId="0" applyNumberFormat="1" applyBorder="1"/>
    <xf numFmtId="168" fontId="0" fillId="0" borderId="3" xfId="0" applyNumberFormat="1" applyBorder="1"/>
    <xf numFmtId="168" fontId="0" fillId="0" borderId="4" xfId="0" applyNumberFormat="1" applyBorder="1"/>
    <xf numFmtId="168" fontId="0" fillId="0" borderId="5" xfId="0" applyNumberFormat="1" applyBorder="1"/>
    <xf numFmtId="168" fontId="0" fillId="0" borderId="6" xfId="0" applyNumberFormat="1" applyBorder="1"/>
    <xf numFmtId="168" fontId="0" fillId="0" borderId="7" xfId="0" applyNumberFormat="1" applyBorder="1"/>
    <xf numFmtId="168" fontId="0" fillId="0" borderId="8" xfId="0" applyNumberFormat="1" applyBorder="1"/>
    <xf numFmtId="168" fontId="0" fillId="0" borderId="9" xfId="0" applyNumberFormat="1" applyBorder="1"/>
    <xf numFmtId="0" fontId="28" fillId="0" borderId="0" xfId="28" applyFont="1" applyBorder="1" applyAlignment="1">
      <alignment horizontal="center" vertical="center"/>
    </xf>
    <xf numFmtId="169" fontId="29" fillId="0" borderId="0" xfId="28" applyNumberFormat="1" applyFont="1" applyBorder="1" applyAlignment="1">
      <alignment horizontal="right" vertical="top"/>
    </xf>
    <xf numFmtId="167" fontId="45" fillId="0" borderId="0" xfId="1" applyNumberFormat="1" applyFont="1" applyBorder="1" applyAlignment="1">
      <alignment horizontal="right" vertical="top"/>
    </xf>
    <xf numFmtId="0" fontId="29" fillId="0" borderId="0" xfId="27" applyFont="1" applyFill="1" applyBorder="1" applyAlignment="1">
      <alignment horizontal="left" vertical="top" wrapText="1"/>
    </xf>
    <xf numFmtId="0" fontId="29" fillId="0" borderId="16" xfId="28" applyFont="1" applyBorder="1" applyAlignment="1">
      <alignment horizontal="center" wrapText="1"/>
    </xf>
    <xf numFmtId="169" fontId="29" fillId="0" borderId="44" xfId="28" applyNumberFormat="1" applyFont="1" applyBorder="1" applyAlignment="1">
      <alignment horizontal="right" vertical="top"/>
    </xf>
    <xf numFmtId="169" fontId="29" fillId="0" borderId="45" xfId="28" applyNumberFormat="1" applyFont="1" applyBorder="1" applyAlignment="1">
      <alignment horizontal="right" vertical="top"/>
    </xf>
    <xf numFmtId="169" fontId="29" fillId="0" borderId="46" xfId="28" applyNumberFormat="1" applyFont="1" applyBorder="1" applyAlignment="1">
      <alignment horizontal="right" vertical="top"/>
    </xf>
    <xf numFmtId="0" fontId="44" fillId="0" borderId="0" xfId="27" applyFont="1" applyBorder="1" applyAlignment="1">
      <alignment horizontal="center" vertical="center"/>
    </xf>
    <xf numFmtId="0" fontId="44" fillId="0" borderId="0" xfId="27" applyFont="1" applyBorder="1" applyAlignment="1">
      <alignment vertical="center"/>
    </xf>
    <xf numFmtId="0" fontId="44" fillId="0" borderId="28" xfId="29" applyBorder="1" applyAlignment="1">
      <alignment horizontal="center" vertical="center" wrapText="1"/>
    </xf>
    <xf numFmtId="0" fontId="44" fillId="0" borderId="17" xfId="29" applyFont="1" applyBorder="1" applyAlignment="1">
      <alignment horizontal="center" vertical="center"/>
    </xf>
    <xf numFmtId="0" fontId="44" fillId="0" borderId="0" xfId="29" applyFont="1" applyBorder="1" applyAlignment="1">
      <alignment horizontal="center" vertical="center"/>
    </xf>
    <xf numFmtId="0" fontId="45" fillId="0" borderId="17" xfId="29" applyFont="1" applyBorder="1" applyAlignment="1">
      <alignment horizontal="left" vertical="top" wrapText="1"/>
    </xf>
    <xf numFmtId="0" fontId="45" fillId="0" borderId="0" xfId="29" applyFont="1" applyBorder="1" applyAlignment="1">
      <alignment horizontal="left" vertical="top" wrapText="1"/>
    </xf>
    <xf numFmtId="0" fontId="45" fillId="0" borderId="23" xfId="29" applyFont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/>
    <xf numFmtId="169" fontId="0" fillId="0" borderId="1" xfId="0" applyNumberFormat="1" applyBorder="1"/>
    <xf numFmtId="0" fontId="31" fillId="0" borderId="1" xfId="0" applyFont="1" applyBorder="1"/>
    <xf numFmtId="169" fontId="45" fillId="0" borderId="1" xfId="29" applyNumberFormat="1" applyFont="1" applyBorder="1" applyAlignment="1">
      <alignment horizontal="right" vertical="top"/>
    </xf>
    <xf numFmtId="1" fontId="31" fillId="0" borderId="1" xfId="0" applyNumberFormat="1" applyFont="1" applyBorder="1"/>
    <xf numFmtId="167" fontId="0" fillId="0" borderId="1" xfId="1" applyNumberFormat="1" applyFont="1" applyBorder="1"/>
    <xf numFmtId="167" fontId="31" fillId="0" borderId="1" xfId="1" applyNumberFormat="1" applyFont="1" applyBorder="1"/>
    <xf numFmtId="169" fontId="34" fillId="0" borderId="1" xfId="29" applyNumberFormat="1" applyFont="1" applyBorder="1" applyAlignment="1">
      <alignment horizontal="right" vertical="top"/>
    </xf>
    <xf numFmtId="167" fontId="34" fillId="0" borderId="36" xfId="1" applyNumberFormat="1" applyFont="1" applyBorder="1" applyAlignment="1">
      <alignment horizontal="right" vertical="top"/>
    </xf>
    <xf numFmtId="0" fontId="44" fillId="0" borderId="22" xfId="29" applyFont="1" applyBorder="1" applyAlignment="1">
      <alignment horizontal="center" vertical="center"/>
    </xf>
    <xf numFmtId="0" fontId="44" fillId="0" borderId="0" xfId="29" applyFont="1" applyBorder="1" applyAlignment="1">
      <alignment horizontal="center" vertical="center"/>
    </xf>
    <xf numFmtId="0" fontId="45" fillId="0" borderId="0" xfId="29" applyFont="1" applyBorder="1" applyAlignment="1">
      <alignment horizontal="left" vertical="top" wrapText="1"/>
    </xf>
    <xf numFmtId="0" fontId="44" fillId="0" borderId="23" xfId="29" applyFont="1" applyBorder="1" applyAlignment="1">
      <alignment horizontal="center" vertical="center"/>
    </xf>
    <xf numFmtId="0" fontId="44" fillId="0" borderId="0" xfId="29" applyFont="1" applyBorder="1" applyAlignment="1">
      <alignment horizontal="center" vertical="center"/>
    </xf>
    <xf numFmtId="0" fontId="45" fillId="0" borderId="19" xfId="29" applyFont="1" applyBorder="1" applyAlignment="1">
      <alignment horizontal="center" wrapText="1"/>
    </xf>
    <xf numFmtId="0" fontId="45" fillId="0" borderId="21" xfId="29" applyFont="1" applyBorder="1" applyAlignment="1">
      <alignment horizontal="center" wrapText="1"/>
    </xf>
    <xf numFmtId="0" fontId="45" fillId="0" borderId="25" xfId="29" applyFont="1" applyBorder="1" applyAlignment="1">
      <alignment horizontal="center" wrapText="1"/>
    </xf>
    <xf numFmtId="0" fontId="45" fillId="0" borderId="27" xfId="29" applyFont="1" applyBorder="1" applyAlignment="1">
      <alignment horizontal="center" wrapText="1"/>
    </xf>
    <xf numFmtId="0" fontId="45" fillId="0" borderId="33" xfId="29" applyFont="1" applyBorder="1" applyAlignment="1">
      <alignment horizontal="left" vertical="top" wrapText="1"/>
    </xf>
    <xf numFmtId="172" fontId="45" fillId="0" borderId="34" xfId="29" applyNumberFormat="1" applyFont="1" applyBorder="1" applyAlignment="1">
      <alignment horizontal="right" vertical="top"/>
    </xf>
    <xf numFmtId="169" fontId="45" fillId="0" borderId="36" xfId="29" applyNumberFormat="1" applyFont="1" applyBorder="1" applyAlignment="1">
      <alignment horizontal="right" vertical="top"/>
    </xf>
    <xf numFmtId="0" fontId="45" fillId="0" borderId="24" xfId="29" applyFont="1" applyBorder="1" applyAlignment="1">
      <alignment horizontal="left" vertical="top" wrapText="1"/>
    </xf>
    <xf numFmtId="172" fontId="45" fillId="0" borderId="37" xfId="29" applyNumberFormat="1" applyFont="1" applyBorder="1" applyAlignment="1">
      <alignment horizontal="right" vertical="top"/>
    </xf>
    <xf numFmtId="169" fontId="45" fillId="0" borderId="39" xfId="29" applyNumberFormat="1" applyFont="1" applyBorder="1" applyAlignment="1">
      <alignment horizontal="right" vertical="top"/>
    </xf>
    <xf numFmtId="0" fontId="45" fillId="0" borderId="16" xfId="29" applyFont="1" applyBorder="1" applyAlignment="1">
      <alignment horizontal="center" wrapText="1"/>
    </xf>
    <xf numFmtId="169" fontId="45" fillId="0" borderId="45" xfId="29" applyNumberFormat="1" applyFont="1" applyBorder="1" applyAlignment="1">
      <alignment horizontal="right" vertical="top"/>
    </xf>
    <xf numFmtId="169" fontId="45" fillId="0" borderId="46" xfId="29" applyNumberFormat="1" applyFont="1" applyBorder="1" applyAlignment="1">
      <alignment horizontal="right" vertical="top"/>
    </xf>
    <xf numFmtId="0" fontId="35" fillId="0" borderId="28" xfId="29" applyFont="1" applyBorder="1" applyAlignment="1">
      <alignment horizontal="center" vertical="center" wrapText="1"/>
    </xf>
    <xf numFmtId="0" fontId="35" fillId="0" borderId="17" xfId="29" applyFont="1" applyBorder="1" applyAlignment="1">
      <alignment horizontal="center" vertical="center"/>
    </xf>
    <xf numFmtId="0" fontId="34" fillId="0" borderId="0" xfId="29" applyFont="1" applyBorder="1" applyAlignment="1">
      <alignment horizontal="left" vertical="top" wrapText="1"/>
    </xf>
    <xf numFmtId="169" fontId="36" fillId="0" borderId="1" xfId="0" applyNumberFormat="1" applyFont="1" applyBorder="1"/>
    <xf numFmtId="167" fontId="36" fillId="0" borderId="1" xfId="1" applyNumberFormat="1" applyFont="1" applyBorder="1"/>
    <xf numFmtId="0" fontId="34" fillId="0" borderId="18" xfId="29" applyFont="1" applyBorder="1" applyAlignment="1">
      <alignment horizontal="left" vertical="top" wrapText="1"/>
    </xf>
    <xf numFmtId="169" fontId="34" fillId="0" borderId="44" xfId="29" applyNumberFormat="1" applyFont="1" applyBorder="1" applyAlignment="1">
      <alignment horizontal="right" vertical="top"/>
    </xf>
    <xf numFmtId="172" fontId="34" fillId="0" borderId="29" xfId="29" applyNumberFormat="1" applyFont="1" applyBorder="1" applyAlignment="1">
      <alignment horizontal="right" vertical="top"/>
    </xf>
    <xf numFmtId="169" fontId="34" fillId="0" borderId="31" xfId="29" applyNumberFormat="1" applyFont="1" applyBorder="1" applyAlignment="1">
      <alignment horizontal="right" vertical="top"/>
    </xf>
    <xf numFmtId="0" fontId="34" fillId="0" borderId="33" xfId="29" applyFont="1" applyBorder="1" applyAlignment="1">
      <alignment horizontal="left" vertical="top" wrapText="1"/>
    </xf>
    <xf numFmtId="169" fontId="34" fillId="0" borderId="45" xfId="29" applyNumberFormat="1" applyFont="1" applyBorder="1" applyAlignment="1">
      <alignment horizontal="right" vertical="top"/>
    </xf>
    <xf numFmtId="172" fontId="34" fillId="0" borderId="34" xfId="29" applyNumberFormat="1" applyFont="1" applyBorder="1" applyAlignment="1">
      <alignment horizontal="right" vertical="top"/>
    </xf>
    <xf numFmtId="169" fontId="34" fillId="0" borderId="36" xfId="29" applyNumberFormat="1" applyFont="1" applyBorder="1" applyAlignment="1">
      <alignment horizontal="right" vertical="top"/>
    </xf>
    <xf numFmtId="0" fontId="36" fillId="0" borderId="1" xfId="0" applyFont="1" applyBorder="1"/>
    <xf numFmtId="0" fontId="34" fillId="0" borderId="17" xfId="29" applyFont="1" applyBorder="1" applyAlignment="1">
      <alignment horizontal="left" vertical="top" wrapText="1"/>
    </xf>
    <xf numFmtId="167" fontId="34" fillId="0" borderId="29" xfId="1" applyNumberFormat="1" applyFont="1" applyBorder="1" applyAlignment="1">
      <alignment horizontal="right" vertical="top"/>
    </xf>
    <xf numFmtId="167" fontId="34" fillId="0" borderId="31" xfId="1" applyNumberFormat="1" applyFont="1" applyBorder="1" applyAlignment="1">
      <alignment horizontal="right" vertical="top"/>
    </xf>
    <xf numFmtId="0" fontId="35" fillId="0" borderId="0" xfId="29" applyFont="1" applyBorder="1" applyAlignment="1">
      <alignment horizontal="center" vertical="center"/>
    </xf>
    <xf numFmtId="0" fontId="44" fillId="0" borderId="33" xfId="29" applyFont="1" applyBorder="1" applyAlignment="1">
      <alignment horizontal="center" vertical="center"/>
    </xf>
    <xf numFmtId="167" fontId="45" fillId="0" borderId="34" xfId="1" applyNumberFormat="1" applyFont="1" applyBorder="1" applyAlignment="1">
      <alignment horizontal="center" wrapText="1"/>
    </xf>
    <xf numFmtId="169" fontId="46" fillId="0" borderId="45" xfId="29" applyNumberFormat="1" applyFont="1" applyBorder="1" applyAlignment="1">
      <alignment horizontal="right" vertical="top"/>
    </xf>
    <xf numFmtId="167" fontId="46" fillId="0" borderId="34" xfId="1" applyNumberFormat="1" applyFont="1" applyBorder="1" applyAlignment="1">
      <alignment horizontal="right" vertical="top"/>
    </xf>
    <xf numFmtId="167" fontId="46" fillId="0" borderId="36" xfId="1" applyNumberFormat="1" applyFont="1" applyBorder="1" applyAlignment="1">
      <alignment horizontal="right" vertical="top"/>
    </xf>
    <xf numFmtId="0" fontId="36" fillId="0" borderId="0" xfId="0" applyFont="1" applyFill="1" applyBorder="1"/>
    <xf numFmtId="0" fontId="47" fillId="0" borderId="33" xfId="29" applyFont="1" applyBorder="1" applyAlignment="1">
      <alignment horizontal="left" vertical="top" wrapText="1"/>
    </xf>
    <xf numFmtId="169" fontId="47" fillId="0" borderId="45" xfId="29" applyNumberFormat="1" applyFont="1" applyBorder="1" applyAlignment="1">
      <alignment horizontal="right" vertical="top"/>
    </xf>
    <xf numFmtId="172" fontId="47" fillId="0" borderId="34" xfId="29" applyNumberFormat="1" applyFont="1" applyBorder="1" applyAlignment="1">
      <alignment horizontal="right" vertical="top"/>
    </xf>
    <xf numFmtId="169" fontId="47" fillId="0" borderId="36" xfId="29" applyNumberFormat="1" applyFont="1" applyBorder="1" applyAlignment="1">
      <alignment horizontal="right" vertical="top"/>
    </xf>
    <xf numFmtId="172" fontId="0" fillId="0" borderId="0" xfId="0" applyNumberFormat="1"/>
    <xf numFmtId="1" fontId="36" fillId="0" borderId="0" xfId="0" applyNumberFormat="1" applyFont="1"/>
    <xf numFmtId="0" fontId="48" fillId="0" borderId="0" xfId="29" applyFont="1" applyBorder="1" applyAlignment="1">
      <alignment horizontal="center" vertical="center"/>
    </xf>
    <xf numFmtId="167" fontId="47" fillId="0" borderId="34" xfId="1" applyNumberFormat="1" applyFont="1" applyBorder="1" applyAlignment="1">
      <alignment horizontal="right" vertical="top"/>
    </xf>
    <xf numFmtId="167" fontId="47" fillId="0" borderId="36" xfId="1" applyNumberFormat="1" applyFont="1" applyBorder="1" applyAlignment="1">
      <alignment horizontal="right" vertical="top"/>
    </xf>
    <xf numFmtId="167" fontId="49" fillId="0" borderId="0" xfId="1" applyNumberFormat="1" applyFont="1"/>
    <xf numFmtId="167" fontId="46" fillId="0" borderId="0" xfId="1" applyNumberFormat="1" applyFont="1" applyBorder="1" applyAlignment="1">
      <alignment horizontal="right" vertical="top" indent="1"/>
    </xf>
    <xf numFmtId="170" fontId="34" fillId="0" borderId="0" xfId="1" applyNumberFormat="1" applyFont="1" applyBorder="1" applyAlignment="1">
      <alignment horizontal="right" vertical="top" indent="1"/>
    </xf>
    <xf numFmtId="173" fontId="46" fillId="0" borderId="34" xfId="29" applyNumberFormat="1" applyFont="1" applyBorder="1" applyAlignment="1">
      <alignment horizontal="right" vertical="top"/>
    </xf>
    <xf numFmtId="0" fontId="44" fillId="0" borderId="22" xfId="29" applyFont="1" applyBorder="1" applyAlignment="1">
      <alignment horizontal="center" vertical="center"/>
    </xf>
    <xf numFmtId="0" fontId="44" fillId="0" borderId="0" xfId="29" applyFont="1" applyBorder="1" applyAlignment="1">
      <alignment horizontal="center" vertical="center"/>
    </xf>
    <xf numFmtId="0" fontId="45" fillId="0" borderId="19" xfId="30" applyFont="1" applyBorder="1" applyAlignment="1">
      <alignment horizontal="center" wrapText="1"/>
    </xf>
    <xf numFmtId="0" fontId="45" fillId="0" borderId="21" xfId="30" applyFont="1" applyBorder="1" applyAlignment="1">
      <alignment horizontal="center" wrapText="1"/>
    </xf>
    <xf numFmtId="0" fontId="44" fillId="0" borderId="0" xfId="30"/>
    <xf numFmtId="0" fontId="45" fillId="0" borderId="25" xfId="30" applyFont="1" applyBorder="1" applyAlignment="1">
      <alignment horizontal="center" wrapText="1"/>
    </xf>
    <xf numFmtId="0" fontId="45" fillId="0" borderId="27" xfId="30" applyFont="1" applyBorder="1" applyAlignment="1">
      <alignment horizontal="center" wrapText="1"/>
    </xf>
    <xf numFmtId="0" fontId="45" fillId="0" borderId="18" xfId="30" applyFont="1" applyBorder="1" applyAlignment="1">
      <alignment horizontal="left" vertical="top" wrapText="1"/>
    </xf>
    <xf numFmtId="0" fontId="45" fillId="0" borderId="33" xfId="30" applyFont="1" applyBorder="1" applyAlignment="1">
      <alignment horizontal="left" vertical="top" wrapText="1"/>
    </xf>
    <xf numFmtId="0" fontId="45" fillId="0" borderId="24" xfId="30" applyFont="1" applyBorder="1" applyAlignment="1">
      <alignment horizontal="left" vertical="top" wrapText="1"/>
    </xf>
    <xf numFmtId="0" fontId="44" fillId="0" borderId="0" xfId="30" applyFont="1" applyBorder="1" applyAlignment="1">
      <alignment horizontal="center" vertical="center"/>
    </xf>
    <xf numFmtId="0" fontId="29" fillId="0" borderId="19" xfId="31" applyFont="1" applyBorder="1" applyAlignment="1">
      <alignment horizontal="center" wrapText="1"/>
    </xf>
    <xf numFmtId="0" fontId="29" fillId="0" borderId="21" xfId="31" applyFont="1" applyBorder="1" applyAlignment="1">
      <alignment horizontal="center" wrapText="1"/>
    </xf>
    <xf numFmtId="0" fontId="28" fillId="0" borderId="0" xfId="31"/>
    <xf numFmtId="0" fontId="28" fillId="0" borderId="22" xfId="31" applyFont="1" applyBorder="1" applyAlignment="1">
      <alignment horizontal="center" vertical="center"/>
    </xf>
    <xf numFmtId="0" fontId="29" fillId="0" borderId="25" xfId="31" applyFont="1" applyBorder="1" applyAlignment="1">
      <alignment horizontal="center" wrapText="1"/>
    </xf>
    <xf numFmtId="0" fontId="29" fillId="0" borderId="27" xfId="31" applyFont="1" applyBorder="1" applyAlignment="1">
      <alignment horizontal="center" wrapText="1"/>
    </xf>
    <xf numFmtId="0" fontId="29" fillId="0" borderId="18" xfId="31" applyFont="1" applyBorder="1" applyAlignment="1">
      <alignment horizontal="left" vertical="top" wrapText="1"/>
    </xf>
    <xf numFmtId="172" fontId="29" fillId="0" borderId="29" xfId="31" applyNumberFormat="1" applyFont="1" applyBorder="1" applyAlignment="1">
      <alignment horizontal="right" vertical="top"/>
    </xf>
    <xf numFmtId="169" fontId="29" fillId="0" borderId="31" xfId="31" applyNumberFormat="1" applyFont="1" applyBorder="1" applyAlignment="1">
      <alignment horizontal="right" vertical="top"/>
    </xf>
    <xf numFmtId="0" fontId="29" fillId="0" borderId="33" xfId="31" applyFont="1" applyBorder="1" applyAlignment="1">
      <alignment horizontal="left" vertical="top" wrapText="1"/>
    </xf>
    <xf numFmtId="172" fontId="29" fillId="0" borderId="34" xfId="31" applyNumberFormat="1" applyFont="1" applyBorder="1" applyAlignment="1">
      <alignment horizontal="right" vertical="top"/>
    </xf>
    <xf numFmtId="169" fontId="29" fillId="0" borderId="36" xfId="31" applyNumberFormat="1" applyFont="1" applyBorder="1" applyAlignment="1">
      <alignment horizontal="right" vertical="top"/>
    </xf>
    <xf numFmtId="0" fontId="29" fillId="0" borderId="24" xfId="31" applyFont="1" applyBorder="1" applyAlignment="1">
      <alignment horizontal="left" vertical="top" wrapText="1"/>
    </xf>
    <xf numFmtId="172" fontId="29" fillId="0" borderId="37" xfId="31" applyNumberFormat="1" applyFont="1" applyBorder="1" applyAlignment="1">
      <alignment horizontal="right" vertical="top"/>
    </xf>
    <xf numFmtId="169" fontId="29" fillId="0" borderId="39" xfId="31" applyNumberFormat="1" applyFont="1" applyBorder="1" applyAlignment="1">
      <alignment horizontal="right" vertical="top"/>
    </xf>
    <xf numFmtId="0" fontId="29" fillId="0" borderId="17" xfId="31" applyFont="1" applyBorder="1" applyAlignment="1">
      <alignment vertical="top" wrapText="1"/>
    </xf>
    <xf numFmtId="0" fontId="28" fillId="0" borderId="0" xfId="31" applyFont="1" applyBorder="1" applyAlignment="1">
      <alignment vertical="center"/>
    </xf>
    <xf numFmtId="0" fontId="29" fillId="0" borderId="0" xfId="31" applyFont="1" applyBorder="1" applyAlignment="1">
      <alignment vertical="top" wrapText="1"/>
    </xf>
    <xf numFmtId="0" fontId="28" fillId="0" borderId="23" xfId="31" applyFont="1" applyBorder="1" applyAlignment="1">
      <alignment vertical="center"/>
    </xf>
    <xf numFmtId="0" fontId="28" fillId="0" borderId="0" xfId="31" applyFont="1" applyBorder="1" applyAlignment="1">
      <alignment horizontal="center" vertical="center"/>
    </xf>
    <xf numFmtId="167" fontId="36" fillId="0" borderId="0" xfId="0" applyNumberFormat="1" applyFont="1"/>
    <xf numFmtId="0" fontId="44" fillId="0" borderId="0" xfId="29"/>
    <xf numFmtId="0" fontId="45" fillId="0" borderId="18" xfId="29" applyFont="1" applyBorder="1" applyAlignment="1">
      <alignment horizontal="left" vertical="top" wrapText="1"/>
    </xf>
    <xf numFmtId="167" fontId="46" fillId="0" borderId="3" xfId="1" applyNumberFormat="1" applyFont="1" applyFill="1" applyBorder="1" applyAlignment="1">
      <alignment horizontal="right" vertical="top" indent="1"/>
    </xf>
    <xf numFmtId="167" fontId="30" fillId="0" borderId="34" xfId="1" applyNumberFormat="1" applyFont="1" applyBorder="1" applyAlignment="1">
      <alignment horizontal="center" wrapText="1"/>
    </xf>
    <xf numFmtId="167" fontId="30" fillId="0" borderId="0" xfId="1" applyNumberFormat="1" applyFont="1" applyBorder="1" applyAlignment="1">
      <alignment horizontal="center" wrapText="1"/>
    </xf>
    <xf numFmtId="167" fontId="30" fillId="0" borderId="34" xfId="1" applyNumberFormat="1" applyFont="1" applyBorder="1" applyAlignment="1">
      <alignment horizontal="right" vertical="top"/>
    </xf>
    <xf numFmtId="166" fontId="44" fillId="0" borderId="0" xfId="29" applyNumberFormat="1"/>
    <xf numFmtId="164" fontId="0" fillId="0" borderId="0" xfId="0" applyNumberFormat="1"/>
    <xf numFmtId="0" fontId="29" fillId="0" borderId="20" xfId="31" applyFont="1" applyBorder="1" applyAlignment="1">
      <alignment horizontal="center" wrapText="1"/>
    </xf>
    <xf numFmtId="0" fontId="29" fillId="0" borderId="26" xfId="31" applyFont="1" applyBorder="1" applyAlignment="1">
      <alignment horizontal="center" wrapText="1"/>
    </xf>
    <xf numFmtId="0" fontId="28" fillId="0" borderId="33" xfId="31" applyFont="1" applyBorder="1" applyAlignment="1">
      <alignment horizontal="center" vertical="center"/>
    </xf>
    <xf numFmtId="167" fontId="46" fillId="0" borderId="34" xfId="1" applyNumberFormat="1" applyFont="1" applyBorder="1" applyAlignment="1">
      <alignment horizontal="center" wrapText="1"/>
    </xf>
    <xf numFmtId="0" fontId="29" fillId="0" borderId="19" xfId="32" applyFont="1" applyBorder="1" applyAlignment="1">
      <alignment horizontal="center" wrapText="1"/>
    </xf>
    <xf numFmtId="0" fontId="29" fillId="0" borderId="20" xfId="32" applyFont="1" applyBorder="1" applyAlignment="1">
      <alignment horizontal="center" wrapText="1"/>
    </xf>
    <xf numFmtId="0" fontId="29" fillId="0" borderId="21" xfId="32" applyFont="1" applyBorder="1" applyAlignment="1">
      <alignment horizontal="center" wrapText="1"/>
    </xf>
    <xf numFmtId="0" fontId="28" fillId="0" borderId="0" xfId="32"/>
    <xf numFmtId="0" fontId="29" fillId="0" borderId="25" xfId="32" applyFont="1" applyBorder="1" applyAlignment="1">
      <alignment horizontal="center" wrapText="1"/>
    </xf>
    <xf numFmtId="0" fontId="29" fillId="0" borderId="26" xfId="32" applyFont="1" applyBorder="1" applyAlignment="1">
      <alignment horizontal="center" wrapText="1"/>
    </xf>
    <xf numFmtId="0" fontId="29" fillId="0" borderId="27" xfId="32" applyFont="1" applyBorder="1" applyAlignment="1">
      <alignment horizontal="center" wrapText="1"/>
    </xf>
    <xf numFmtId="0" fontId="29" fillId="0" borderId="18" xfId="32" applyFont="1" applyBorder="1" applyAlignment="1">
      <alignment horizontal="left" vertical="top" wrapText="1"/>
    </xf>
    <xf numFmtId="0" fontId="29" fillId="0" borderId="33" xfId="32" applyFont="1" applyBorder="1" applyAlignment="1">
      <alignment horizontal="left" vertical="top" wrapText="1"/>
    </xf>
    <xf numFmtId="0" fontId="29" fillId="0" borderId="24" xfId="32" applyFont="1" applyBorder="1" applyAlignment="1">
      <alignment horizontal="left" vertical="top" wrapText="1"/>
    </xf>
    <xf numFmtId="0" fontId="28" fillId="0" borderId="22" xfId="32" applyFont="1" applyBorder="1" applyAlignment="1">
      <alignment horizontal="center" vertical="center"/>
    </xf>
    <xf numFmtId="0" fontId="28" fillId="0" borderId="0" xfId="32" applyFont="1" applyBorder="1" applyAlignment="1">
      <alignment horizontal="center" vertical="center"/>
    </xf>
    <xf numFmtId="0" fontId="28" fillId="0" borderId="33" xfId="32" applyFont="1" applyBorder="1" applyAlignment="1">
      <alignment horizontal="center" vertical="center"/>
    </xf>
    <xf numFmtId="167" fontId="28" fillId="0" borderId="0" xfId="32" applyNumberFormat="1"/>
    <xf numFmtId="0" fontId="10" fillId="0" borderId="2" xfId="0" applyFont="1" applyBorder="1" applyAlignment="1">
      <alignment horizontal="right" vertical="top" indent="1" readingOrder="2"/>
    </xf>
    <xf numFmtId="0" fontId="45" fillId="0" borderId="16" xfId="33" applyFont="1" applyBorder="1" applyAlignment="1">
      <alignment horizontal="center" wrapText="1"/>
    </xf>
    <xf numFmtId="0" fontId="45" fillId="0" borderId="18" xfId="33" applyFont="1" applyBorder="1" applyAlignment="1">
      <alignment horizontal="left" vertical="top" wrapText="1"/>
    </xf>
    <xf numFmtId="169" fontId="45" fillId="0" borderId="44" xfId="33" applyNumberFormat="1" applyFont="1" applyBorder="1" applyAlignment="1">
      <alignment horizontal="right" vertical="top"/>
    </xf>
    <xf numFmtId="0" fontId="45" fillId="0" borderId="33" xfId="33" applyFont="1" applyBorder="1" applyAlignment="1">
      <alignment horizontal="left" vertical="top" wrapText="1"/>
    </xf>
    <xf numFmtId="169" fontId="45" fillId="0" borderId="45" xfId="33" applyNumberFormat="1" applyFont="1" applyBorder="1" applyAlignment="1">
      <alignment horizontal="right" vertical="top"/>
    </xf>
    <xf numFmtId="0" fontId="45" fillId="0" borderId="24" xfId="33" applyFont="1" applyBorder="1" applyAlignment="1">
      <alignment horizontal="left" vertical="top" wrapText="1"/>
    </xf>
    <xf numFmtId="169" fontId="45" fillId="0" borderId="46" xfId="33" applyNumberFormat="1" applyFont="1" applyBorder="1" applyAlignment="1">
      <alignment horizontal="right" vertical="top"/>
    </xf>
    <xf numFmtId="0" fontId="45" fillId="0" borderId="19" xfId="33" applyFont="1" applyBorder="1" applyAlignment="1">
      <alignment horizontal="center" wrapText="1"/>
    </xf>
    <xf numFmtId="0" fontId="45" fillId="0" borderId="21" xfId="33" applyFont="1" applyBorder="1" applyAlignment="1">
      <alignment horizontal="center" wrapText="1"/>
    </xf>
    <xf numFmtId="0" fontId="44" fillId="0" borderId="18" xfId="33" applyFont="1" applyBorder="1" applyAlignment="1">
      <alignment horizontal="center" vertical="center"/>
    </xf>
    <xf numFmtId="0" fontId="44" fillId="0" borderId="28" xfId="33" applyBorder="1" applyAlignment="1">
      <alignment horizontal="center" vertical="center" wrapText="1"/>
    </xf>
    <xf numFmtId="0" fontId="45" fillId="0" borderId="44" xfId="33" applyFont="1" applyBorder="1" applyAlignment="1">
      <alignment horizontal="center" wrapText="1"/>
    </xf>
    <xf numFmtId="0" fontId="45" fillId="0" borderId="29" xfId="33" applyFont="1" applyBorder="1" applyAlignment="1">
      <alignment horizontal="center" wrapText="1"/>
    </xf>
    <xf numFmtId="0" fontId="45" fillId="0" borderId="31" xfId="33" applyFont="1" applyBorder="1" applyAlignment="1">
      <alignment horizontal="center" wrapText="1"/>
    </xf>
    <xf numFmtId="167" fontId="49" fillId="0" borderId="0" xfId="0" applyNumberFormat="1" applyFont="1"/>
    <xf numFmtId="0" fontId="29" fillId="0" borderId="19" xfId="34" applyFont="1" applyBorder="1" applyAlignment="1">
      <alignment horizontal="center" wrapText="1"/>
    </xf>
    <xf numFmtId="0" fontId="29" fillId="0" borderId="20" xfId="34" applyFont="1" applyBorder="1" applyAlignment="1">
      <alignment horizontal="center" wrapText="1"/>
    </xf>
    <xf numFmtId="0" fontId="29" fillId="0" borderId="21" xfId="34" applyFont="1" applyBorder="1" applyAlignment="1">
      <alignment horizontal="center" wrapText="1"/>
    </xf>
    <xf numFmtId="0" fontId="29" fillId="0" borderId="25" xfId="34" applyFont="1" applyBorder="1" applyAlignment="1">
      <alignment horizontal="center" wrapText="1"/>
    </xf>
    <xf numFmtId="0" fontId="29" fillId="0" borderId="26" xfId="34" applyFont="1" applyBorder="1" applyAlignment="1">
      <alignment horizontal="center" wrapText="1"/>
    </xf>
    <xf numFmtId="0" fontId="29" fillId="0" borderId="27" xfId="34" applyFont="1" applyBorder="1" applyAlignment="1">
      <alignment horizontal="center" wrapText="1"/>
    </xf>
    <xf numFmtId="0" fontId="29" fillId="0" borderId="48" xfId="34" applyFont="1" applyBorder="1" applyAlignment="1">
      <alignment horizontal="center" wrapText="1"/>
    </xf>
    <xf numFmtId="0" fontId="29" fillId="0" borderId="49" xfId="34" applyFont="1" applyBorder="1" applyAlignment="1">
      <alignment horizontal="center" wrapText="1"/>
    </xf>
    <xf numFmtId="167" fontId="29" fillId="0" borderId="50" xfId="1" applyNumberFormat="1" applyFont="1" applyBorder="1" applyAlignment="1">
      <alignment horizontal="right" vertical="top"/>
    </xf>
    <xf numFmtId="167" fontId="29" fillId="0" borderId="51" xfId="1" applyNumberFormat="1" applyFont="1" applyBorder="1" applyAlignment="1">
      <alignment horizontal="right" vertical="top"/>
    </xf>
    <xf numFmtId="167" fontId="29" fillId="0" borderId="52" xfId="1" applyNumberFormat="1" applyFont="1" applyBorder="1" applyAlignment="1">
      <alignment horizontal="right" vertical="top"/>
    </xf>
    <xf numFmtId="0" fontId="29" fillId="0" borderId="0" xfId="34" applyFont="1" applyFill="1" applyBorder="1" applyAlignment="1">
      <alignment horizontal="center" wrapText="1"/>
    </xf>
    <xf numFmtId="0" fontId="29" fillId="0" borderId="19" xfId="35" applyFont="1" applyBorder="1" applyAlignment="1">
      <alignment horizontal="center" wrapText="1"/>
    </xf>
    <xf numFmtId="0" fontId="29" fillId="0" borderId="20" xfId="35" applyFont="1" applyBorder="1" applyAlignment="1">
      <alignment horizontal="center" wrapText="1"/>
    </xf>
    <xf numFmtId="0" fontId="29" fillId="0" borderId="21" xfId="35" applyFont="1" applyBorder="1" applyAlignment="1">
      <alignment horizontal="center" wrapText="1"/>
    </xf>
    <xf numFmtId="0" fontId="28" fillId="0" borderId="0" xfId="35"/>
    <xf numFmtId="0" fontId="29" fillId="0" borderId="25" xfId="35" applyFont="1" applyBorder="1" applyAlignment="1">
      <alignment horizontal="center" wrapText="1"/>
    </xf>
    <xf numFmtId="0" fontId="29" fillId="0" borderId="26" xfId="35" applyFont="1" applyBorder="1" applyAlignment="1">
      <alignment horizontal="center" wrapText="1"/>
    </xf>
    <xf numFmtId="0" fontId="29" fillId="0" borderId="27" xfId="35" applyFont="1" applyBorder="1" applyAlignment="1">
      <alignment horizontal="center" wrapText="1"/>
    </xf>
    <xf numFmtId="0" fontId="29" fillId="0" borderId="18" xfId="35" applyFont="1" applyBorder="1" applyAlignment="1">
      <alignment horizontal="left" vertical="top" wrapText="1"/>
    </xf>
    <xf numFmtId="0" fontId="29" fillId="0" borderId="33" xfId="35" applyFont="1" applyBorder="1" applyAlignment="1">
      <alignment horizontal="left" vertical="top" wrapText="1"/>
    </xf>
    <xf numFmtId="0" fontId="29" fillId="0" borderId="24" xfId="35" applyFont="1" applyBorder="1" applyAlignment="1">
      <alignment horizontal="left" vertical="top" wrapText="1"/>
    </xf>
    <xf numFmtId="167" fontId="28" fillId="0" borderId="0" xfId="35" applyNumberFormat="1"/>
    <xf numFmtId="166" fontId="28" fillId="0" borderId="0" xfId="1" applyNumberFormat="1" applyFont="1" applyFill="1" applyBorder="1"/>
    <xf numFmtId="0" fontId="45" fillId="0" borderId="42" xfId="36" applyFont="1" applyBorder="1" applyAlignment="1">
      <alignment horizontal="center" wrapText="1"/>
    </xf>
    <xf numFmtId="0" fontId="45" fillId="0" borderId="43" xfId="36" applyFont="1" applyBorder="1" applyAlignment="1">
      <alignment horizontal="center" wrapText="1"/>
    </xf>
    <xf numFmtId="0" fontId="45" fillId="0" borderId="18" xfId="36" applyFont="1" applyBorder="1" applyAlignment="1">
      <alignment horizontal="left" vertical="top" wrapText="1"/>
    </xf>
    <xf numFmtId="169" fontId="45" fillId="0" borderId="44" xfId="36" applyNumberFormat="1" applyFont="1" applyBorder="1" applyAlignment="1">
      <alignment horizontal="right" vertical="top"/>
    </xf>
    <xf numFmtId="0" fontId="45" fillId="0" borderId="33" xfId="36" applyFont="1" applyBorder="1" applyAlignment="1">
      <alignment horizontal="left" vertical="top" wrapText="1"/>
    </xf>
    <xf numFmtId="169" fontId="45" fillId="0" borderId="45" xfId="36" applyNumberFormat="1" applyFont="1" applyBorder="1" applyAlignment="1">
      <alignment horizontal="right" vertical="top"/>
    </xf>
    <xf numFmtId="0" fontId="45" fillId="0" borderId="24" xfId="36" applyFont="1" applyBorder="1" applyAlignment="1">
      <alignment horizontal="left" vertical="top" wrapText="1"/>
    </xf>
    <xf numFmtId="169" fontId="45" fillId="0" borderId="46" xfId="36" applyNumberFormat="1" applyFont="1" applyBorder="1" applyAlignment="1">
      <alignment horizontal="right" vertical="top"/>
    </xf>
    <xf numFmtId="0" fontId="45" fillId="0" borderId="19" xfId="37" applyFont="1" applyBorder="1" applyAlignment="1">
      <alignment horizontal="center" wrapText="1"/>
    </xf>
    <xf numFmtId="0" fontId="45" fillId="0" borderId="20" xfId="37" applyFont="1" applyBorder="1" applyAlignment="1">
      <alignment horizontal="center" wrapText="1"/>
    </xf>
    <xf numFmtId="0" fontId="45" fillId="0" borderId="21" xfId="37" applyFont="1" applyBorder="1" applyAlignment="1">
      <alignment horizontal="center" wrapText="1"/>
    </xf>
    <xf numFmtId="0" fontId="44" fillId="0" borderId="0" xfId="37"/>
    <xf numFmtId="0" fontId="45" fillId="0" borderId="25" xfId="37" applyFont="1" applyBorder="1" applyAlignment="1">
      <alignment horizontal="center" wrapText="1"/>
    </xf>
    <xf numFmtId="0" fontId="45" fillId="0" borderId="26" xfId="37" applyFont="1" applyBorder="1" applyAlignment="1">
      <alignment horizontal="center" wrapText="1"/>
    </xf>
    <xf numFmtId="0" fontId="45" fillId="0" borderId="27" xfId="37" applyFont="1" applyBorder="1" applyAlignment="1">
      <alignment horizontal="center" wrapText="1"/>
    </xf>
    <xf numFmtId="0" fontId="45" fillId="0" borderId="18" xfId="37" applyFont="1" applyBorder="1" applyAlignment="1">
      <alignment horizontal="left" vertical="top" wrapText="1"/>
    </xf>
    <xf numFmtId="169" fontId="45" fillId="0" borderId="29" xfId="37" applyNumberFormat="1" applyFont="1" applyBorder="1" applyAlignment="1">
      <alignment horizontal="right" vertical="top"/>
    </xf>
    <xf numFmtId="169" fontId="45" fillId="0" borderId="30" xfId="37" applyNumberFormat="1" applyFont="1" applyBorder="1" applyAlignment="1">
      <alignment horizontal="right" vertical="top"/>
    </xf>
    <xf numFmtId="169" fontId="45" fillId="0" borderId="31" xfId="37" applyNumberFormat="1" applyFont="1" applyBorder="1" applyAlignment="1">
      <alignment horizontal="right" vertical="top"/>
    </xf>
    <xf numFmtId="0" fontId="45" fillId="0" borderId="33" xfId="37" applyFont="1" applyBorder="1" applyAlignment="1">
      <alignment horizontal="left" vertical="top" wrapText="1"/>
    </xf>
    <xf numFmtId="169" fontId="45" fillId="0" borderId="34" xfId="37" applyNumberFormat="1" applyFont="1" applyBorder="1" applyAlignment="1">
      <alignment horizontal="right" vertical="top"/>
    </xf>
    <xf numFmtId="169" fontId="45" fillId="0" borderId="35" xfId="37" applyNumberFormat="1" applyFont="1" applyBorder="1" applyAlignment="1">
      <alignment horizontal="right" vertical="top"/>
    </xf>
    <xf numFmtId="169" fontId="45" fillId="0" borderId="36" xfId="37" applyNumberFormat="1" applyFont="1" applyBorder="1" applyAlignment="1">
      <alignment horizontal="right" vertical="top"/>
    </xf>
    <xf numFmtId="0" fontId="45" fillId="0" borderId="24" xfId="37" applyFont="1" applyBorder="1" applyAlignment="1">
      <alignment horizontal="left" vertical="top" wrapText="1"/>
    </xf>
    <xf numFmtId="169" fontId="45" fillId="0" borderId="37" xfId="37" applyNumberFormat="1" applyFont="1" applyBorder="1" applyAlignment="1">
      <alignment horizontal="right" vertical="top"/>
    </xf>
    <xf numFmtId="169" fontId="45" fillId="0" borderId="38" xfId="37" applyNumberFormat="1" applyFont="1" applyBorder="1" applyAlignment="1">
      <alignment horizontal="right" vertical="top"/>
    </xf>
    <xf numFmtId="169" fontId="45" fillId="0" borderId="39" xfId="37" applyNumberFormat="1" applyFont="1" applyBorder="1" applyAlignment="1">
      <alignment horizontal="right" vertical="top"/>
    </xf>
    <xf numFmtId="0" fontId="44" fillId="0" borderId="17" xfId="37" applyFont="1" applyBorder="1" applyAlignment="1">
      <alignment horizontal="center" vertical="center"/>
    </xf>
    <xf numFmtId="0" fontId="44" fillId="0" borderId="23" xfId="37" applyFont="1" applyBorder="1" applyAlignment="1">
      <alignment horizontal="center" vertical="center"/>
    </xf>
    <xf numFmtId="0" fontId="45" fillId="0" borderId="55" xfId="37" applyFont="1" applyBorder="1" applyAlignment="1">
      <alignment horizontal="center" wrapText="1"/>
    </xf>
    <xf numFmtId="0" fontId="45" fillId="0" borderId="56" xfId="37" applyFont="1" applyBorder="1" applyAlignment="1">
      <alignment horizontal="center" wrapText="1"/>
    </xf>
    <xf numFmtId="0" fontId="34" fillId="0" borderId="17" xfId="37" applyFont="1" applyBorder="1" applyAlignment="1">
      <alignment horizontal="left" vertical="top" wrapText="1"/>
    </xf>
    <xf numFmtId="169" fontId="34" fillId="0" borderId="57" xfId="37" applyNumberFormat="1" applyFont="1" applyBorder="1" applyAlignment="1">
      <alignment horizontal="right" vertical="top"/>
    </xf>
    <xf numFmtId="169" fontId="34" fillId="0" borderId="30" xfId="37" applyNumberFormat="1" applyFont="1" applyBorder="1" applyAlignment="1">
      <alignment horizontal="right" vertical="top"/>
    </xf>
    <xf numFmtId="0" fontId="45" fillId="0" borderId="48" xfId="37" applyFont="1" applyBorder="1" applyAlignment="1">
      <alignment horizontal="center" wrapText="1"/>
    </xf>
    <xf numFmtId="0" fontId="45" fillId="0" borderId="49" xfId="37" applyFont="1" applyBorder="1" applyAlignment="1">
      <alignment horizontal="center" wrapText="1"/>
    </xf>
    <xf numFmtId="169" fontId="45" fillId="0" borderId="50" xfId="37" applyNumberFormat="1" applyFont="1" applyBorder="1" applyAlignment="1">
      <alignment horizontal="right" vertical="top"/>
    </xf>
    <xf numFmtId="1" fontId="34" fillId="0" borderId="17" xfId="37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 readingOrder="2"/>
    </xf>
    <xf numFmtId="0" fontId="51" fillId="0" borderId="19" xfId="38" applyFont="1" applyBorder="1" applyAlignment="1">
      <alignment horizontal="center" wrapText="1"/>
    </xf>
    <xf numFmtId="0" fontId="51" fillId="0" borderId="21" xfId="38" applyFont="1" applyBorder="1" applyAlignment="1">
      <alignment horizontal="center" wrapText="1"/>
    </xf>
    <xf numFmtId="0" fontId="51" fillId="0" borderId="25" xfId="38" applyFont="1" applyBorder="1" applyAlignment="1">
      <alignment horizontal="center" wrapText="1"/>
    </xf>
    <xf numFmtId="0" fontId="51" fillId="0" borderId="27" xfId="38" applyFont="1" applyBorder="1" applyAlignment="1">
      <alignment horizontal="center" wrapText="1"/>
    </xf>
    <xf numFmtId="0" fontId="51" fillId="0" borderId="18" xfId="38" applyFont="1" applyBorder="1" applyAlignment="1">
      <alignment horizontal="left" vertical="top" wrapText="1"/>
    </xf>
    <xf numFmtId="0" fontId="51" fillId="0" borderId="33" xfId="38" applyFont="1" applyBorder="1" applyAlignment="1">
      <alignment horizontal="left" vertical="top" wrapText="1"/>
    </xf>
    <xf numFmtId="0" fontId="51" fillId="0" borderId="24" xfId="38" applyFont="1" applyBorder="1" applyAlignment="1">
      <alignment horizontal="left" vertical="top" wrapText="1"/>
    </xf>
    <xf numFmtId="0" fontId="51" fillId="0" borderId="20" xfId="38" applyFont="1" applyBorder="1" applyAlignment="1">
      <alignment horizontal="center" wrapText="1"/>
    </xf>
    <xf numFmtId="0" fontId="51" fillId="0" borderId="26" xfId="38" applyFont="1" applyBorder="1" applyAlignment="1">
      <alignment horizontal="center" wrapText="1"/>
    </xf>
    <xf numFmtId="169" fontId="51" fillId="0" borderId="29" xfId="38" applyNumberFormat="1" applyFont="1" applyBorder="1" applyAlignment="1">
      <alignment horizontal="right" vertical="top"/>
    </xf>
    <xf numFmtId="172" fontId="51" fillId="0" borderId="30" xfId="38" applyNumberFormat="1" applyFont="1" applyBorder="1" applyAlignment="1">
      <alignment horizontal="right" vertical="top"/>
    </xf>
    <xf numFmtId="172" fontId="51" fillId="0" borderId="31" xfId="38" applyNumberFormat="1" applyFont="1" applyBorder="1" applyAlignment="1">
      <alignment horizontal="right" vertical="top"/>
    </xf>
    <xf numFmtId="169" fontId="51" fillId="0" borderId="34" xfId="38" applyNumberFormat="1" applyFont="1" applyBorder="1" applyAlignment="1">
      <alignment horizontal="right" vertical="top"/>
    </xf>
    <xf numFmtId="172" fontId="51" fillId="0" borderId="35" xfId="38" applyNumberFormat="1" applyFont="1" applyBorder="1" applyAlignment="1">
      <alignment horizontal="right" vertical="top"/>
    </xf>
    <xf numFmtId="172" fontId="51" fillId="0" borderId="36" xfId="38" applyNumberFormat="1" applyFont="1" applyBorder="1" applyAlignment="1">
      <alignment horizontal="right" vertical="top"/>
    </xf>
    <xf numFmtId="169" fontId="51" fillId="0" borderId="37" xfId="38" applyNumberFormat="1" applyFont="1" applyBorder="1" applyAlignment="1">
      <alignment horizontal="right" vertical="top"/>
    </xf>
    <xf numFmtId="172" fontId="51" fillId="0" borderId="38" xfId="38" applyNumberFormat="1" applyFont="1" applyBorder="1" applyAlignment="1">
      <alignment horizontal="right" vertical="top"/>
    </xf>
    <xf numFmtId="172" fontId="51" fillId="0" borderId="39" xfId="38" applyNumberFormat="1" applyFont="1" applyBorder="1" applyAlignment="1">
      <alignment horizontal="right" vertical="top"/>
    </xf>
    <xf numFmtId="167" fontId="51" fillId="0" borderId="30" xfId="1" applyNumberFormat="1" applyFont="1" applyBorder="1" applyAlignment="1">
      <alignment horizontal="right" vertical="top"/>
    </xf>
    <xf numFmtId="167" fontId="51" fillId="0" borderId="31" xfId="1" applyNumberFormat="1" applyFont="1" applyBorder="1" applyAlignment="1">
      <alignment horizontal="right" vertical="top"/>
    </xf>
    <xf numFmtId="167" fontId="51" fillId="0" borderId="35" xfId="1" applyNumberFormat="1" applyFont="1" applyBorder="1" applyAlignment="1">
      <alignment horizontal="right" vertical="top"/>
    </xf>
    <xf numFmtId="167" fontId="51" fillId="0" borderId="36" xfId="1" applyNumberFormat="1" applyFont="1" applyBorder="1" applyAlignment="1">
      <alignment horizontal="right" vertical="top"/>
    </xf>
    <xf numFmtId="167" fontId="51" fillId="0" borderId="38" xfId="1" applyNumberFormat="1" applyFont="1" applyBorder="1" applyAlignment="1">
      <alignment horizontal="right" vertical="top"/>
    </xf>
    <xf numFmtId="167" fontId="51" fillId="0" borderId="39" xfId="1" applyNumberFormat="1" applyFont="1" applyBorder="1" applyAlignment="1">
      <alignment horizontal="right" vertical="top"/>
    </xf>
    <xf numFmtId="168" fontId="0" fillId="0" borderId="0" xfId="0" applyNumberFormat="1" applyFill="1" applyBorder="1"/>
    <xf numFmtId="0" fontId="51" fillId="0" borderId="19" xfId="39" applyFont="1" applyBorder="1" applyAlignment="1">
      <alignment horizontal="center" wrapText="1"/>
    </xf>
    <xf numFmtId="0" fontId="51" fillId="0" borderId="20" xfId="39" applyFont="1" applyBorder="1" applyAlignment="1">
      <alignment horizontal="center" wrapText="1"/>
    </xf>
    <xf numFmtId="0" fontId="51" fillId="0" borderId="21" xfId="39" applyFont="1" applyBorder="1" applyAlignment="1">
      <alignment horizontal="center" wrapText="1"/>
    </xf>
    <xf numFmtId="0" fontId="50" fillId="0" borderId="0" xfId="39"/>
    <xf numFmtId="0" fontId="51" fillId="0" borderId="25" xfId="39" applyFont="1" applyBorder="1" applyAlignment="1">
      <alignment horizontal="center" wrapText="1"/>
    </xf>
    <xf numFmtId="0" fontId="51" fillId="0" borderId="26" xfId="39" applyFont="1" applyBorder="1" applyAlignment="1">
      <alignment horizontal="center" wrapText="1"/>
    </xf>
    <xf numFmtId="0" fontId="51" fillId="0" borderId="27" xfId="39" applyFont="1" applyBorder="1" applyAlignment="1">
      <alignment horizontal="center" wrapText="1"/>
    </xf>
    <xf numFmtId="0" fontId="51" fillId="0" borderId="18" xfId="39" applyFont="1" applyBorder="1" applyAlignment="1">
      <alignment horizontal="left" vertical="top" wrapText="1"/>
    </xf>
    <xf numFmtId="169" fontId="51" fillId="0" borderId="29" xfId="39" applyNumberFormat="1" applyFont="1" applyBorder="1" applyAlignment="1">
      <alignment horizontal="right" vertical="top"/>
    </xf>
    <xf numFmtId="169" fontId="51" fillId="0" borderId="30" xfId="39" applyNumberFormat="1" applyFont="1" applyBorder="1" applyAlignment="1">
      <alignment horizontal="right" vertical="top"/>
    </xf>
    <xf numFmtId="169" fontId="51" fillId="0" borderId="31" xfId="39" applyNumberFormat="1" applyFont="1" applyBorder="1" applyAlignment="1">
      <alignment horizontal="right" vertical="top"/>
    </xf>
    <xf numFmtId="0" fontId="51" fillId="0" borderId="33" xfId="39" applyFont="1" applyBorder="1" applyAlignment="1">
      <alignment horizontal="left" vertical="top" wrapText="1"/>
    </xf>
    <xf numFmtId="169" fontId="51" fillId="0" borderId="34" xfId="39" applyNumberFormat="1" applyFont="1" applyBorder="1" applyAlignment="1">
      <alignment horizontal="right" vertical="top"/>
    </xf>
    <xf numFmtId="169" fontId="51" fillId="0" borderId="35" xfId="39" applyNumberFormat="1" applyFont="1" applyBorder="1" applyAlignment="1">
      <alignment horizontal="right" vertical="top"/>
    </xf>
    <xf numFmtId="169" fontId="51" fillId="0" borderId="36" xfId="39" applyNumberFormat="1" applyFont="1" applyBorder="1" applyAlignment="1">
      <alignment horizontal="right" vertical="top"/>
    </xf>
    <xf numFmtId="0" fontId="51" fillId="0" borderId="24" xfId="39" applyFont="1" applyBorder="1" applyAlignment="1">
      <alignment horizontal="left" vertical="top" wrapText="1"/>
    </xf>
    <xf numFmtId="169" fontId="51" fillId="0" borderId="37" xfId="39" applyNumberFormat="1" applyFont="1" applyBorder="1" applyAlignment="1">
      <alignment horizontal="right" vertical="top"/>
    </xf>
    <xf numFmtId="169" fontId="51" fillId="0" borderId="38" xfId="39" applyNumberFormat="1" applyFont="1" applyBorder="1" applyAlignment="1">
      <alignment horizontal="right" vertical="top"/>
    </xf>
    <xf numFmtId="169" fontId="51" fillId="0" borderId="39" xfId="39" applyNumberFormat="1" applyFont="1" applyBorder="1" applyAlignment="1">
      <alignment horizontal="right" vertical="top"/>
    </xf>
    <xf numFmtId="0" fontId="50" fillId="0" borderId="22" xfId="39" applyFont="1" applyBorder="1" applyAlignment="1">
      <alignment horizontal="center" vertical="center"/>
    </xf>
    <xf numFmtId="0" fontId="50" fillId="0" borderId="0" xfId="39" applyFont="1" applyBorder="1" applyAlignment="1">
      <alignment horizontal="center" vertical="center"/>
    </xf>
    <xf numFmtId="0" fontId="50" fillId="0" borderId="33" xfId="39" applyFont="1" applyBorder="1" applyAlignment="1">
      <alignment horizontal="center" vertical="center"/>
    </xf>
    <xf numFmtId="169" fontId="51" fillId="0" borderId="34" xfId="39" applyNumberFormat="1" applyFont="1" applyBorder="1" applyAlignment="1">
      <alignment horizontal="center" wrapText="1"/>
    </xf>
    <xf numFmtId="169" fontId="50" fillId="0" borderId="0" xfId="39" applyNumberFormat="1"/>
    <xf numFmtId="167" fontId="51" fillId="0" borderId="34" xfId="1" applyNumberFormat="1" applyFont="1" applyBorder="1" applyAlignment="1">
      <alignment horizontal="center" wrapText="1"/>
    </xf>
    <xf numFmtId="167" fontId="50" fillId="0" borderId="0" xfId="1" applyNumberFormat="1" applyFont="1"/>
    <xf numFmtId="167" fontId="51" fillId="0" borderId="29" xfId="1" applyNumberFormat="1" applyFont="1" applyBorder="1" applyAlignment="1">
      <alignment horizontal="right" vertical="top"/>
    </xf>
    <xf numFmtId="167" fontId="51" fillId="0" borderId="34" xfId="1" applyNumberFormat="1" applyFont="1" applyBorder="1" applyAlignment="1">
      <alignment horizontal="right" vertical="top"/>
    </xf>
    <xf numFmtId="167" fontId="51" fillId="0" borderId="37" xfId="1" applyNumberFormat="1" applyFont="1" applyBorder="1" applyAlignment="1">
      <alignment horizontal="right" vertical="top"/>
    </xf>
    <xf numFmtId="0" fontId="51" fillId="0" borderId="19" xfId="40" applyFont="1" applyBorder="1" applyAlignment="1">
      <alignment horizontal="center" wrapText="1"/>
    </xf>
    <xf numFmtId="0" fontId="51" fillId="0" borderId="20" xfId="40" applyFont="1" applyBorder="1" applyAlignment="1">
      <alignment horizontal="center" wrapText="1"/>
    </xf>
    <xf numFmtId="0" fontId="51" fillId="0" borderId="21" xfId="40" applyFont="1" applyBorder="1" applyAlignment="1">
      <alignment horizontal="center" wrapText="1"/>
    </xf>
    <xf numFmtId="0" fontId="50" fillId="0" borderId="0" xfId="40"/>
    <xf numFmtId="0" fontId="51" fillId="0" borderId="25" xfId="40" applyFont="1" applyBorder="1" applyAlignment="1">
      <alignment horizontal="center" wrapText="1"/>
    </xf>
    <xf numFmtId="0" fontId="51" fillId="0" borderId="26" xfId="40" applyFont="1" applyBorder="1" applyAlignment="1">
      <alignment horizontal="center" wrapText="1"/>
    </xf>
    <xf numFmtId="0" fontId="51" fillId="0" borderId="27" xfId="40" applyFont="1" applyBorder="1" applyAlignment="1">
      <alignment horizontal="center" wrapText="1"/>
    </xf>
    <xf numFmtId="0" fontId="51" fillId="0" borderId="18" xfId="40" applyFont="1" applyBorder="1" applyAlignment="1">
      <alignment horizontal="left" vertical="top" wrapText="1"/>
    </xf>
    <xf numFmtId="169" fontId="51" fillId="0" borderId="29" xfId="40" applyNumberFormat="1" applyFont="1" applyBorder="1" applyAlignment="1">
      <alignment horizontal="right" vertical="top"/>
    </xf>
    <xf numFmtId="169" fontId="51" fillId="0" borderId="30" xfId="40" applyNumberFormat="1" applyFont="1" applyBorder="1" applyAlignment="1">
      <alignment horizontal="right" vertical="top"/>
    </xf>
    <xf numFmtId="169" fontId="51" fillId="0" borderId="31" xfId="40" applyNumberFormat="1" applyFont="1" applyBorder="1" applyAlignment="1">
      <alignment horizontal="right" vertical="top"/>
    </xf>
    <xf numFmtId="0" fontId="51" fillId="0" borderId="33" xfId="40" applyFont="1" applyBorder="1" applyAlignment="1">
      <alignment horizontal="left" vertical="top" wrapText="1"/>
    </xf>
    <xf numFmtId="169" fontId="51" fillId="0" borderId="34" xfId="40" applyNumberFormat="1" applyFont="1" applyBorder="1" applyAlignment="1">
      <alignment horizontal="right" vertical="top"/>
    </xf>
    <xf numFmtId="169" fontId="51" fillId="0" borderId="35" xfId="40" applyNumberFormat="1" applyFont="1" applyBorder="1" applyAlignment="1">
      <alignment horizontal="right" vertical="top"/>
    </xf>
    <xf numFmtId="169" fontId="51" fillId="0" borderId="36" xfId="40" applyNumberFormat="1" applyFont="1" applyBorder="1" applyAlignment="1">
      <alignment horizontal="right" vertical="top"/>
    </xf>
    <xf numFmtId="0" fontId="51" fillId="0" borderId="24" xfId="40" applyFont="1" applyBorder="1" applyAlignment="1">
      <alignment horizontal="left" vertical="top" wrapText="1"/>
    </xf>
    <xf numFmtId="169" fontId="51" fillId="0" borderId="37" xfId="40" applyNumberFormat="1" applyFont="1" applyBorder="1" applyAlignment="1">
      <alignment horizontal="right" vertical="top"/>
    </xf>
    <xf numFmtId="169" fontId="51" fillId="0" borderId="38" xfId="40" applyNumberFormat="1" applyFont="1" applyBorder="1" applyAlignment="1">
      <alignment horizontal="right" vertical="top"/>
    </xf>
    <xf numFmtId="169" fontId="51" fillId="0" borderId="39" xfId="40" applyNumberFormat="1" applyFont="1" applyBorder="1" applyAlignment="1">
      <alignment horizontal="right" vertical="top"/>
    </xf>
    <xf numFmtId="0" fontId="51" fillId="0" borderId="55" xfId="40" applyFont="1" applyBorder="1" applyAlignment="1">
      <alignment horizontal="center" wrapText="1"/>
    </xf>
    <xf numFmtId="0" fontId="51" fillId="0" borderId="56" xfId="40" applyFont="1" applyBorder="1" applyAlignment="1">
      <alignment horizontal="center" wrapText="1"/>
    </xf>
    <xf numFmtId="169" fontId="51" fillId="0" borderId="57" xfId="40" applyNumberFormat="1" applyFont="1" applyBorder="1" applyAlignment="1">
      <alignment horizontal="right" vertical="top"/>
    </xf>
    <xf numFmtId="169" fontId="34" fillId="0" borderId="30" xfId="40" applyNumberFormat="1" applyFont="1" applyBorder="1" applyAlignment="1">
      <alignment horizontal="right" vertical="top"/>
    </xf>
    <xf numFmtId="169" fontId="34" fillId="0" borderId="35" xfId="40" applyNumberFormat="1" applyFont="1" applyBorder="1" applyAlignment="1">
      <alignment horizontal="right" vertical="top"/>
    </xf>
    <xf numFmtId="0" fontId="51" fillId="0" borderId="48" xfId="40" applyFont="1" applyBorder="1" applyAlignment="1">
      <alignment horizontal="center" wrapText="1"/>
    </xf>
    <xf numFmtId="0" fontId="51" fillId="0" borderId="49" xfId="40" applyFont="1" applyBorder="1" applyAlignment="1">
      <alignment horizontal="center" wrapText="1"/>
    </xf>
    <xf numFmtId="169" fontId="51" fillId="0" borderId="50" xfId="40" applyNumberFormat="1" applyFont="1" applyBorder="1" applyAlignment="1">
      <alignment horizontal="right" vertical="top"/>
    </xf>
    <xf numFmtId="0" fontId="34" fillId="0" borderId="33" xfId="40" applyFont="1" applyBorder="1" applyAlignment="1">
      <alignment horizontal="left" vertical="top" wrapText="1"/>
    </xf>
    <xf numFmtId="169" fontId="34" fillId="0" borderId="34" xfId="40" applyNumberFormat="1" applyFont="1" applyBorder="1" applyAlignment="1">
      <alignment horizontal="right" vertical="top"/>
    </xf>
    <xf numFmtId="169" fontId="34" fillId="0" borderId="57" xfId="40" applyNumberFormat="1" applyFont="1" applyBorder="1" applyAlignment="1">
      <alignment horizontal="right" vertical="top"/>
    </xf>
    <xf numFmtId="169" fontId="34" fillId="0" borderId="50" xfId="40" applyNumberFormat="1" applyFont="1" applyBorder="1" applyAlignment="1">
      <alignment horizontal="right" vertical="top"/>
    </xf>
    <xf numFmtId="169" fontId="34" fillId="0" borderId="36" xfId="40" applyNumberFormat="1" applyFont="1" applyBorder="1" applyAlignment="1">
      <alignment horizontal="right" vertical="top"/>
    </xf>
    <xf numFmtId="0" fontId="35" fillId="0" borderId="0" xfId="40" applyFont="1"/>
    <xf numFmtId="0" fontId="51" fillId="0" borderId="19" xfId="41" applyFont="1" applyBorder="1" applyAlignment="1">
      <alignment horizontal="center" wrapText="1"/>
    </xf>
    <xf numFmtId="0" fontId="51" fillId="0" borderId="20" xfId="41" applyFont="1" applyBorder="1" applyAlignment="1">
      <alignment horizontal="center" wrapText="1"/>
    </xf>
    <xf numFmtId="0" fontId="51" fillId="0" borderId="21" xfId="41" applyFont="1" applyBorder="1" applyAlignment="1">
      <alignment horizontal="center" wrapText="1"/>
    </xf>
    <xf numFmtId="0" fontId="50" fillId="0" borderId="22" xfId="41" applyFont="1" applyBorder="1" applyAlignment="1">
      <alignment horizontal="center" vertical="center"/>
    </xf>
    <xf numFmtId="0" fontId="51" fillId="0" borderId="26" xfId="41" applyFont="1" applyBorder="1" applyAlignment="1">
      <alignment horizontal="center" wrapText="1"/>
    </xf>
    <xf numFmtId="0" fontId="51" fillId="0" borderId="18" xfId="41" applyFont="1" applyBorder="1" applyAlignment="1">
      <alignment horizontal="left" vertical="top" wrapText="1"/>
    </xf>
    <xf numFmtId="0" fontId="50" fillId="0" borderId="0" xfId="41" applyFont="1" applyBorder="1" applyAlignment="1">
      <alignment horizontal="center" vertical="center"/>
    </xf>
    <xf numFmtId="0" fontId="51" fillId="0" borderId="33" xfId="41" applyFont="1" applyBorder="1" applyAlignment="1">
      <alignment horizontal="left" vertical="top" wrapText="1"/>
    </xf>
    <xf numFmtId="0" fontId="51" fillId="0" borderId="24" xfId="41" applyFont="1" applyBorder="1" applyAlignment="1">
      <alignment horizontal="left" vertical="top" wrapText="1"/>
    </xf>
    <xf numFmtId="0" fontId="51" fillId="0" borderId="56" xfId="41" applyFont="1" applyBorder="1" applyAlignment="1">
      <alignment horizontal="center" wrapText="1"/>
    </xf>
    <xf numFmtId="0" fontId="51" fillId="0" borderId="49" xfId="41" applyFont="1" applyBorder="1" applyAlignment="1">
      <alignment horizontal="center" wrapText="1"/>
    </xf>
    <xf numFmtId="0" fontId="50" fillId="0" borderId="33" xfId="41" applyFont="1" applyBorder="1" applyAlignment="1">
      <alignment horizontal="center" vertical="center"/>
    </xf>
    <xf numFmtId="169" fontId="34" fillId="0" borderId="57" xfId="41" applyNumberFormat="1" applyFont="1" applyBorder="1" applyAlignment="1">
      <alignment horizontal="right" vertical="top"/>
    </xf>
    <xf numFmtId="169" fontId="34" fillId="0" borderId="30" xfId="41" applyNumberFormat="1" applyFont="1" applyBorder="1" applyAlignment="1">
      <alignment horizontal="right" vertical="top"/>
    </xf>
    <xf numFmtId="169" fontId="34" fillId="0" borderId="50" xfId="41" applyNumberFormat="1" applyFont="1" applyBorder="1" applyAlignment="1">
      <alignment horizontal="right" vertical="top"/>
    </xf>
    <xf numFmtId="169" fontId="51" fillId="0" borderId="34" xfId="41" applyNumberFormat="1" applyFont="1" applyBorder="1" applyAlignment="1">
      <alignment horizontal="center" wrapText="1"/>
    </xf>
    <xf numFmtId="169" fontId="51" fillId="0" borderId="58" xfId="41" applyNumberFormat="1" applyFont="1" applyBorder="1" applyAlignment="1">
      <alignment horizontal="center" wrapText="1"/>
    </xf>
    <xf numFmtId="0" fontId="15" fillId="0" borderId="0" xfId="0" applyFont="1"/>
    <xf numFmtId="169" fontId="7" fillId="0" borderId="57" xfId="41" applyNumberFormat="1" applyFont="1" applyBorder="1" applyAlignment="1">
      <alignment horizontal="right" vertical="top"/>
    </xf>
    <xf numFmtId="169" fontId="7" fillId="0" borderId="30" xfId="41" applyNumberFormat="1" applyFont="1" applyBorder="1" applyAlignment="1">
      <alignment horizontal="right" vertical="top"/>
    </xf>
    <xf numFmtId="169" fontId="7" fillId="0" borderId="50" xfId="41" applyNumberFormat="1" applyFont="1" applyBorder="1" applyAlignment="1">
      <alignment horizontal="right" vertical="top"/>
    </xf>
    <xf numFmtId="1" fontId="15" fillId="0" borderId="0" xfId="0" applyNumberFormat="1" applyFont="1"/>
    <xf numFmtId="1" fontId="30" fillId="0" borderId="58" xfId="41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right" vertical="top" indent="1" readingOrder="2"/>
    </xf>
    <xf numFmtId="3" fontId="7" fillId="0" borderId="0" xfId="0" applyNumberFormat="1" applyFont="1" applyBorder="1" applyAlignment="1">
      <alignment horizontal="right" vertical="top" indent="1" readingOrder="2"/>
    </xf>
    <xf numFmtId="0" fontId="8" fillId="0" borderId="1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top" indent="1"/>
    </xf>
    <xf numFmtId="0" fontId="9" fillId="0" borderId="7" xfId="0" applyFont="1" applyBorder="1" applyAlignment="1">
      <alignment horizontal="right" vertical="top" wrapText="1" indent="1" readingOrder="2"/>
    </xf>
    <xf numFmtId="0" fontId="8" fillId="0" borderId="4" xfId="0" applyFont="1" applyBorder="1" applyAlignment="1">
      <alignment horizontal="left" vertical="top" indent="1"/>
    </xf>
    <xf numFmtId="171" fontId="7" fillId="0" borderId="0" xfId="4" applyNumberFormat="1" applyFont="1" applyFill="1" applyBorder="1" applyAlignment="1">
      <alignment horizontal="right" vertical="top" indent="1"/>
    </xf>
    <xf numFmtId="0" fontId="7" fillId="0" borderId="0" xfId="0" applyFont="1" applyBorder="1" applyAlignment="1">
      <alignment horizontal="right" vertical="top" indent="1" readingOrder="2"/>
    </xf>
    <xf numFmtId="0" fontId="8" fillId="0" borderId="0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 readingOrder="2"/>
    </xf>
    <xf numFmtId="0" fontId="55" fillId="0" borderId="0" xfId="0" applyFont="1"/>
    <xf numFmtId="0" fontId="10" fillId="0" borderId="5" xfId="0" applyFont="1" applyBorder="1" applyAlignment="1">
      <alignment horizontal="right" vertical="top" wrapText="1" indent="1"/>
    </xf>
    <xf numFmtId="0" fontId="10" fillId="0" borderId="5" xfId="0" applyFont="1" applyBorder="1" applyAlignment="1">
      <alignment horizontal="right" vertical="center" readingOrder="2"/>
    </xf>
    <xf numFmtId="0" fontId="8" fillId="0" borderId="7" xfId="0" applyFont="1" applyBorder="1" applyAlignment="1">
      <alignment horizontal="right" vertical="top" wrapText="1" indent="1" readingOrder="2"/>
    </xf>
    <xf numFmtId="0" fontId="23" fillId="0" borderId="0" xfId="0" applyFont="1" applyBorder="1" applyAlignment="1">
      <alignment vertical="center"/>
    </xf>
    <xf numFmtId="0" fontId="23" fillId="0" borderId="0" xfId="0" applyFont="1"/>
    <xf numFmtId="171" fontId="0" fillId="0" borderId="0" xfId="0" applyNumberFormat="1" applyAlignment="1"/>
    <xf numFmtId="0" fontId="10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wrapText="1" indent="1" readingOrder="2"/>
    </xf>
    <xf numFmtId="0" fontId="10" fillId="0" borderId="5" xfId="0" applyFont="1" applyBorder="1" applyAlignment="1">
      <alignment horizontal="right" vertical="top" indent="1" readingOrder="2"/>
    </xf>
    <xf numFmtId="0" fontId="7" fillId="0" borderId="0" xfId="0" applyFont="1" applyBorder="1" applyAlignment="1">
      <alignment horizontal="center" vertical="top" wrapText="1" readingOrder="2"/>
    </xf>
    <xf numFmtId="0" fontId="8" fillId="0" borderId="0" xfId="0" applyFont="1" applyBorder="1" applyAlignment="1">
      <alignment horizontal="center" vertical="top" wrapText="1" readingOrder="2"/>
    </xf>
    <xf numFmtId="0" fontId="8" fillId="0" borderId="8" xfId="0" applyFont="1" applyBorder="1" applyAlignment="1">
      <alignment horizontal="center" vertical="top" wrapText="1" readingOrder="2"/>
    </xf>
    <xf numFmtId="0" fontId="10" fillId="0" borderId="5" xfId="0" applyFont="1" applyBorder="1" applyAlignment="1">
      <alignment horizontal="right" vertical="top" indent="1"/>
    </xf>
    <xf numFmtId="0" fontId="7" fillId="0" borderId="14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top" wrapText="1" indent="1"/>
    </xf>
    <xf numFmtId="166" fontId="0" fillId="0" borderId="0" xfId="0" applyNumberFormat="1"/>
    <xf numFmtId="0" fontId="9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166" fontId="17" fillId="0" borderId="0" xfId="0" applyNumberFormat="1" applyFont="1" applyBorder="1" applyAlignment="1">
      <alignment horizontal="right" vertical="center" indent="1"/>
    </xf>
    <xf numFmtId="166" fontId="17" fillId="0" borderId="3" xfId="0" applyNumberFormat="1" applyFont="1" applyBorder="1" applyAlignment="1">
      <alignment horizontal="right" vertical="center" indent="1"/>
    </xf>
    <xf numFmtId="166" fontId="16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1"/>
    </xf>
    <xf numFmtId="0" fontId="0" fillId="0" borderId="0" xfId="0" applyBorder="1" applyAlignment="1"/>
    <xf numFmtId="0" fontId="0" fillId="0" borderId="0" xfId="0" applyAlignment="1"/>
    <xf numFmtId="0" fontId="23" fillId="0" borderId="0" xfId="0" applyFont="1" applyAlignment="1">
      <alignment horizontal="right" vertical="center" readingOrder="2"/>
    </xf>
    <xf numFmtId="0" fontId="10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left" vertical="top" indent="1"/>
    </xf>
    <xf numFmtId="0" fontId="0" fillId="0" borderId="15" xfId="0" applyBorder="1"/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left" vertical="top" indent="1" readingOrder="1"/>
    </xf>
    <xf numFmtId="0" fontId="7" fillId="0" borderId="0" xfId="0" applyFont="1" applyBorder="1" applyAlignment="1">
      <alignment horizontal="left" vertical="top" wrapText="1" indent="1"/>
    </xf>
    <xf numFmtId="167" fontId="59" fillId="0" borderId="0" xfId="1" applyNumberFormat="1" applyFont="1" applyBorder="1" applyAlignment="1">
      <alignment horizontal="right" vertical="center" indent="1"/>
    </xf>
    <xf numFmtId="0" fontId="7" fillId="0" borderId="11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right" vertical="center" readingOrder="2"/>
    </xf>
    <xf numFmtId="164" fontId="23" fillId="0" borderId="0" xfId="0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right" vertical="top" indent="1" readingOrder="2"/>
    </xf>
    <xf numFmtId="172" fontId="0" fillId="0" borderId="0" xfId="0" applyNumberFormat="1" applyBorder="1"/>
    <xf numFmtId="0" fontId="10" fillId="0" borderId="5" xfId="0" applyFont="1" applyBorder="1" applyAlignment="1">
      <alignment horizontal="right" vertical="top" indent="1"/>
    </xf>
    <xf numFmtId="0" fontId="9" fillId="0" borderId="5" xfId="0" applyFont="1" applyBorder="1" applyAlignment="1">
      <alignment horizontal="right" vertical="top" inden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indent="1"/>
    </xf>
    <xf numFmtId="167" fontId="23" fillId="0" borderId="2" xfId="1" applyNumberFormat="1" applyFont="1" applyBorder="1" applyAlignment="1">
      <alignment horizontal="right" vertical="center" indent="1"/>
    </xf>
    <xf numFmtId="167" fontId="56" fillId="0" borderId="7" xfId="1" applyNumberFormat="1" applyFont="1" applyBorder="1" applyAlignment="1">
      <alignment horizontal="right" vertical="center" indent="1"/>
    </xf>
    <xf numFmtId="167" fontId="56" fillId="0" borderId="8" xfId="1" applyNumberFormat="1" applyFont="1" applyBorder="1" applyAlignment="1">
      <alignment horizontal="right" vertical="center" indent="1"/>
    </xf>
    <xf numFmtId="167" fontId="56" fillId="0" borderId="9" xfId="1" applyNumberFormat="1" applyFont="1" applyBorder="1" applyAlignment="1">
      <alignment horizontal="right" vertical="center" indent="1"/>
    </xf>
    <xf numFmtId="166" fontId="16" fillId="0" borderId="8" xfId="0" applyNumberFormat="1" applyFont="1" applyBorder="1" applyAlignment="1">
      <alignment horizontal="right" vertical="center" indent="1"/>
    </xf>
    <xf numFmtId="166" fontId="17" fillId="0" borderId="2" xfId="0" applyNumberFormat="1" applyFont="1" applyBorder="1" applyAlignment="1">
      <alignment horizontal="right" vertical="center" indent="1"/>
    </xf>
    <xf numFmtId="3" fontId="7" fillId="0" borderId="3" xfId="7" applyNumberFormat="1" applyFont="1" applyFill="1" applyBorder="1" applyAlignment="1">
      <alignment horizontal="right" vertical="center" indent="1"/>
    </xf>
    <xf numFmtId="0" fontId="13" fillId="0" borderId="0" xfId="0" applyFont="1" applyAlignment="1">
      <alignment horizontal="right" vertical="top" indent="1" readingOrder="2"/>
    </xf>
    <xf numFmtId="166" fontId="17" fillId="0" borderId="3" xfId="0" applyNumberFormat="1" applyFont="1" applyBorder="1" applyAlignment="1">
      <alignment horizontal="right" vertical="top" indent="1"/>
    </xf>
    <xf numFmtId="0" fontId="8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/>
    </xf>
    <xf numFmtId="0" fontId="9" fillId="0" borderId="5" xfId="0" applyFont="1" applyBorder="1" applyAlignment="1">
      <alignment horizontal="right" vertical="top" inden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7" fillId="0" borderId="11" xfId="0" applyFont="1" applyBorder="1" applyAlignment="1">
      <alignment horizontal="center" vertical="center" wrapText="1" readingOrder="1"/>
    </xf>
    <xf numFmtId="174" fontId="0" fillId="0" borderId="0" xfId="0" applyNumberFormat="1" applyBorder="1"/>
    <xf numFmtId="0" fontId="8" fillId="0" borderId="11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readingOrder="2"/>
    </xf>
    <xf numFmtId="0" fontId="8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10" fillId="0" borderId="5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right" vertical="top" indent="1" readingOrder="2"/>
    </xf>
    <xf numFmtId="0" fontId="0" fillId="0" borderId="0" xfId="0" applyBorder="1" applyAlignment="1"/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right" vertical="top" indent="1" readingOrder="2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top" wrapText="1" indent="1" readingOrder="2"/>
    </xf>
    <xf numFmtId="0" fontId="9" fillId="0" borderId="2" xfId="0" applyFont="1" applyBorder="1" applyAlignment="1">
      <alignment horizontal="right" vertical="top" wrapText="1" indent="1" readingOrder="2"/>
    </xf>
    <xf numFmtId="167" fontId="23" fillId="0" borderId="0" xfId="1" applyNumberFormat="1" applyFont="1" applyBorder="1" applyAlignment="1">
      <alignment horizontal="right" vertical="center" indent="1"/>
    </xf>
    <xf numFmtId="167" fontId="23" fillId="0" borderId="3" xfId="1" applyNumberFormat="1" applyFont="1" applyBorder="1" applyAlignment="1">
      <alignment horizontal="right" vertical="center" indent="1"/>
    </xf>
    <xf numFmtId="167" fontId="23" fillId="0" borderId="4" xfId="1" applyNumberFormat="1" applyFont="1" applyBorder="1" applyAlignment="1">
      <alignment horizontal="right" vertical="center" indent="1"/>
    </xf>
    <xf numFmtId="167" fontId="23" fillId="0" borderId="5" xfId="1" applyNumberFormat="1" applyFont="1" applyBorder="1" applyAlignment="1">
      <alignment horizontal="right" vertical="center" indent="1"/>
    </xf>
    <xf numFmtId="167" fontId="23" fillId="0" borderId="6" xfId="1" applyNumberFormat="1" applyFont="1" applyBorder="1" applyAlignment="1">
      <alignment horizontal="right" vertical="center" indent="1"/>
    </xf>
    <xf numFmtId="0" fontId="0" fillId="0" borderId="10" xfId="0" applyBorder="1" applyAlignment="1"/>
    <xf numFmtId="0" fontId="9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 vertical="top" wrapText="1"/>
    </xf>
    <xf numFmtId="0" fontId="15" fillId="0" borderId="0" xfId="0" applyFont="1" applyAlignment="1"/>
    <xf numFmtId="0" fontId="6" fillId="0" borderId="0" xfId="0" applyFont="1" applyBorder="1" applyAlignment="1">
      <alignment vertical="center"/>
    </xf>
    <xf numFmtId="0" fontId="10" fillId="0" borderId="5" xfId="0" applyFont="1" applyBorder="1" applyAlignment="1">
      <alignment horizontal="right" vertical="top" wrapText="1" indent="1" readingOrder="2"/>
    </xf>
    <xf numFmtId="166" fontId="16" fillId="0" borderId="5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166" fontId="17" fillId="0" borderId="5" xfId="0" applyNumberFormat="1" applyFont="1" applyBorder="1" applyAlignment="1">
      <alignment horizontal="right" vertical="center" indent="1"/>
    </xf>
    <xf numFmtId="3" fontId="7" fillId="0" borderId="0" xfId="7" applyNumberFormat="1" applyFont="1" applyFill="1" applyBorder="1" applyAlignment="1">
      <alignment horizontal="right" vertical="center" indent="1"/>
    </xf>
    <xf numFmtId="3" fontId="7" fillId="0" borderId="4" xfId="7" applyNumberFormat="1" applyFont="1" applyFill="1" applyBorder="1" applyAlignment="1">
      <alignment horizontal="right" vertical="center" indent="1"/>
    </xf>
    <xf numFmtId="3" fontId="7" fillId="0" borderId="6" xfId="7" applyNumberFormat="1" applyFont="1" applyFill="1" applyBorder="1" applyAlignment="1">
      <alignment horizontal="right" vertical="center" indent="1"/>
    </xf>
    <xf numFmtId="3" fontId="8" fillId="0" borderId="0" xfId="7" applyNumberFormat="1" applyFont="1" applyFill="1" applyBorder="1" applyAlignment="1">
      <alignment horizontal="right" vertical="center" indent="1"/>
    </xf>
    <xf numFmtId="3" fontId="8" fillId="0" borderId="6" xfId="7" applyNumberFormat="1" applyFont="1" applyFill="1" applyBorder="1" applyAlignment="1">
      <alignment horizontal="right" vertical="center" indent="1"/>
    </xf>
    <xf numFmtId="3" fontId="8" fillId="0" borderId="8" xfId="7" applyNumberFormat="1" applyFont="1" applyFill="1" applyBorder="1" applyAlignment="1">
      <alignment horizontal="right" vertical="center" indent="1"/>
    </xf>
    <xf numFmtId="3" fontId="8" fillId="0" borderId="9" xfId="7" applyNumberFormat="1" applyFont="1" applyFill="1" applyBorder="1" applyAlignment="1">
      <alignment horizontal="right" vertical="center" indent="1"/>
    </xf>
    <xf numFmtId="1" fontId="17" fillId="0" borderId="4" xfId="0" applyNumberFormat="1" applyFont="1" applyBorder="1" applyAlignment="1">
      <alignment horizontal="right" vertical="center" indent="1"/>
    </xf>
    <xf numFmtId="1" fontId="17" fillId="0" borderId="6" xfId="0" applyNumberFormat="1" applyFont="1" applyBorder="1" applyAlignment="1">
      <alignment horizontal="right" vertical="center" indent="1"/>
    </xf>
    <xf numFmtId="1" fontId="17" fillId="0" borderId="9" xfId="0" applyNumberFormat="1" applyFont="1" applyBorder="1" applyAlignment="1">
      <alignment horizontal="right" vertical="center" indent="1"/>
    </xf>
    <xf numFmtId="3" fontId="0" fillId="0" borderId="0" xfId="0" applyNumberFormat="1" applyAlignment="1"/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indent="1"/>
    </xf>
    <xf numFmtId="0" fontId="8" fillId="0" borderId="5" xfId="0" applyFont="1" applyBorder="1" applyAlignment="1">
      <alignment horizontal="right" vertical="top" indent="1"/>
    </xf>
    <xf numFmtId="175" fontId="0" fillId="0" borderId="0" xfId="0" applyNumberFormat="1" applyAlignment="1">
      <alignment vertical="center"/>
    </xf>
    <xf numFmtId="0" fontId="8" fillId="0" borderId="2" xfId="0" applyFont="1" applyBorder="1" applyAlignment="1">
      <alignment horizontal="right" vertical="top" indent="1"/>
    </xf>
    <xf numFmtId="49" fontId="8" fillId="0" borderId="4" xfId="0" applyNumberFormat="1" applyFont="1" applyBorder="1" applyAlignment="1">
      <alignment horizontal="left" vertical="top" indent="1"/>
    </xf>
    <xf numFmtId="175" fontId="0" fillId="0" borderId="0" xfId="0" applyNumberFormat="1"/>
    <xf numFmtId="175" fontId="0" fillId="0" borderId="0" xfId="0" applyNumberFormat="1" applyAlignment="1"/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166" fontId="17" fillId="0" borderId="0" xfId="0" applyNumberFormat="1" applyFont="1" applyBorder="1" applyAlignment="1">
      <alignment horizontal="right" vertical="top" indent="1"/>
    </xf>
    <xf numFmtId="166" fontId="17" fillId="0" borderId="8" xfId="0" applyNumberFormat="1" applyFont="1" applyBorder="1" applyAlignment="1">
      <alignment horizontal="right" vertical="top" indent="1"/>
    </xf>
    <xf numFmtId="175" fontId="17" fillId="0" borderId="5" xfId="26" applyNumberFormat="1" applyFont="1" applyBorder="1" applyAlignment="1">
      <alignment horizontal="left" vertical="top" indent="1"/>
    </xf>
    <xf numFmtId="175" fontId="17" fillId="0" borderId="0" xfId="26" applyNumberFormat="1" applyFont="1" applyBorder="1" applyAlignment="1">
      <alignment horizontal="left" vertical="top" indent="1"/>
    </xf>
    <xf numFmtId="175" fontId="17" fillId="0" borderId="6" xfId="26" applyNumberFormat="1" applyFont="1" applyBorder="1" applyAlignment="1">
      <alignment horizontal="left" vertical="top" indent="1"/>
    </xf>
    <xf numFmtId="169" fontId="7" fillId="0" borderId="2" xfId="4" applyNumberFormat="1" applyFont="1" applyBorder="1" applyAlignment="1">
      <alignment horizontal="right" vertical="top" indent="1"/>
    </xf>
    <xf numFmtId="169" fontId="7" fillId="0" borderId="5" xfId="4" applyNumberFormat="1" applyFont="1" applyBorder="1" applyAlignment="1">
      <alignment horizontal="right" vertical="top" indent="1"/>
    </xf>
    <xf numFmtId="167" fontId="17" fillId="0" borderId="6" xfId="1" applyNumberFormat="1" applyFont="1" applyBorder="1" applyAlignment="1">
      <alignment horizontal="right" vertical="top" indent="1"/>
    </xf>
    <xf numFmtId="1" fontId="17" fillId="0" borderId="5" xfId="0" applyNumberFormat="1" applyFont="1" applyBorder="1" applyAlignment="1">
      <alignment horizontal="right" vertical="top" indent="1"/>
    </xf>
    <xf numFmtId="169" fontId="29" fillId="0" borderId="5" xfId="45" applyNumberFormat="1" applyFont="1" applyBorder="1" applyAlignment="1">
      <alignment horizontal="right" vertical="top" indent="1"/>
    </xf>
    <xf numFmtId="169" fontId="29" fillId="0" borderId="7" xfId="45" applyNumberFormat="1" applyFont="1" applyBorder="1" applyAlignment="1">
      <alignment horizontal="right" vertical="top" indent="1"/>
    </xf>
    <xf numFmtId="0" fontId="17" fillId="0" borderId="5" xfId="0" applyFont="1" applyBorder="1" applyAlignment="1">
      <alignment horizontal="right" vertical="top" indent="1"/>
    </xf>
    <xf numFmtId="175" fontId="30" fillId="0" borderId="3" xfId="26" applyNumberFormat="1" applyFont="1" applyBorder="1" applyAlignment="1">
      <alignment horizontal="right" vertical="top" wrapText="1" indent="1"/>
    </xf>
    <xf numFmtId="175" fontId="30" fillId="0" borderId="4" xfId="26" applyNumberFormat="1" applyFont="1" applyBorder="1" applyAlignment="1">
      <alignment horizontal="right" vertical="top" wrapText="1" indent="1"/>
    </xf>
    <xf numFmtId="175" fontId="30" fillId="0" borderId="0" xfId="26" applyNumberFormat="1" applyFont="1" applyBorder="1" applyAlignment="1">
      <alignment horizontal="right" vertical="top" wrapText="1" indent="1"/>
    </xf>
    <xf numFmtId="175" fontId="30" fillId="0" borderId="6" xfId="26" applyNumberFormat="1" applyFont="1" applyBorder="1" applyAlignment="1">
      <alignment horizontal="right" vertical="top" wrapText="1" indent="1"/>
    </xf>
    <xf numFmtId="175" fontId="29" fillId="0" borderId="0" xfId="26" applyNumberFormat="1" applyFont="1" applyBorder="1" applyAlignment="1">
      <alignment horizontal="right" vertical="top" indent="1"/>
    </xf>
    <xf numFmtId="175" fontId="29" fillId="0" borderId="6" xfId="26" applyNumberFormat="1" applyFont="1" applyBorder="1" applyAlignment="1">
      <alignment horizontal="right" vertical="top" indent="1"/>
    </xf>
    <xf numFmtId="175" fontId="30" fillId="0" borderId="0" xfId="26" applyNumberFormat="1" applyFont="1" applyBorder="1" applyAlignment="1">
      <alignment horizontal="right" vertical="top" indent="1"/>
    </xf>
    <xf numFmtId="175" fontId="30" fillId="0" borderId="6" xfId="26" applyNumberFormat="1" applyFont="1" applyBorder="1" applyAlignment="1">
      <alignment horizontal="right" vertical="top" indent="1"/>
    </xf>
    <xf numFmtId="175" fontId="29" fillId="0" borderId="8" xfId="26" applyNumberFormat="1" applyFont="1" applyBorder="1" applyAlignment="1">
      <alignment horizontal="right" vertical="top" indent="1"/>
    </xf>
    <xf numFmtId="175" fontId="29" fillId="0" borderId="9" xfId="26" applyNumberFormat="1" applyFont="1" applyBorder="1" applyAlignment="1">
      <alignment horizontal="right" vertical="top" indent="1"/>
    </xf>
    <xf numFmtId="167" fontId="17" fillId="0" borderId="4" xfId="1" applyNumberFormat="1" applyFont="1" applyBorder="1" applyAlignment="1">
      <alignment horizontal="right" vertical="top" indent="1"/>
    </xf>
    <xf numFmtId="167" fontId="30" fillId="0" borderId="5" xfId="1" applyNumberFormat="1" applyFont="1" applyBorder="1" applyAlignment="1">
      <alignment horizontal="right" vertical="top" wrapText="1" indent="1"/>
    </xf>
    <xf numFmtId="167" fontId="30" fillId="0" borderId="0" xfId="1" applyNumberFormat="1" applyFont="1" applyBorder="1" applyAlignment="1">
      <alignment horizontal="right" vertical="top" wrapText="1" indent="1"/>
    </xf>
    <xf numFmtId="167" fontId="29" fillId="0" borderId="5" xfId="1" applyNumberFormat="1" applyFont="1" applyBorder="1" applyAlignment="1">
      <alignment horizontal="right" vertical="top" indent="1"/>
    </xf>
    <xf numFmtId="167" fontId="29" fillId="0" borderId="0" xfId="1" applyNumberFormat="1" applyFont="1" applyBorder="1" applyAlignment="1">
      <alignment horizontal="right" vertical="top" indent="1"/>
    </xf>
    <xf numFmtId="167" fontId="30" fillId="0" borderId="5" xfId="1" applyNumberFormat="1" applyFont="1" applyBorder="1" applyAlignment="1">
      <alignment horizontal="right" vertical="top" indent="1"/>
    </xf>
    <xf numFmtId="167" fontId="30" fillId="0" borderId="0" xfId="1" applyNumberFormat="1" applyFont="1" applyBorder="1" applyAlignment="1">
      <alignment horizontal="right" vertical="top" indent="1"/>
    </xf>
    <xf numFmtId="167" fontId="29" fillId="0" borderId="7" xfId="1" applyNumberFormat="1" applyFont="1" applyBorder="1" applyAlignment="1">
      <alignment horizontal="right" vertical="top" indent="1"/>
    </xf>
    <xf numFmtId="167" fontId="29" fillId="0" borderId="8" xfId="1" applyNumberFormat="1" applyFont="1" applyBorder="1" applyAlignment="1">
      <alignment horizontal="right" vertical="top" indent="1"/>
    </xf>
    <xf numFmtId="167" fontId="17" fillId="0" borderId="9" xfId="1" applyNumberFormat="1" applyFont="1" applyBorder="1" applyAlignment="1">
      <alignment horizontal="right" vertical="top" indent="1"/>
    </xf>
    <xf numFmtId="167" fontId="30" fillId="0" borderId="2" xfId="1" applyNumberFormat="1" applyFont="1" applyBorder="1" applyAlignment="1">
      <alignment horizontal="right" vertical="top" wrapText="1" indent="1"/>
    </xf>
    <xf numFmtId="167" fontId="30" fillId="0" borderId="3" xfId="1" applyNumberFormat="1" applyFont="1" applyBorder="1" applyAlignment="1">
      <alignment horizontal="right" vertical="top" wrapText="1" indent="1"/>
    </xf>
    <xf numFmtId="166" fontId="16" fillId="0" borderId="0" xfId="0" applyNumberFormat="1" applyFont="1" applyBorder="1" applyAlignment="1">
      <alignment horizontal="right" vertical="top" indent="1"/>
    </xf>
    <xf numFmtId="166" fontId="16" fillId="0" borderId="6" xfId="0" applyNumberFormat="1" applyFont="1" applyBorder="1" applyAlignment="1">
      <alignment horizontal="right" vertical="top" indent="1"/>
    </xf>
    <xf numFmtId="169" fontId="30" fillId="0" borderId="5" xfId="45" applyNumberFormat="1" applyFont="1" applyBorder="1" applyAlignment="1">
      <alignment horizontal="right" vertical="top" indent="1"/>
    </xf>
    <xf numFmtId="169" fontId="30" fillId="0" borderId="7" xfId="45" applyNumberFormat="1" applyFont="1" applyBorder="1" applyAlignment="1">
      <alignment horizontal="right" vertical="top" indent="1"/>
    </xf>
    <xf numFmtId="166" fontId="16" fillId="0" borderId="8" xfId="0" applyNumberFormat="1" applyFont="1" applyBorder="1" applyAlignment="1">
      <alignment horizontal="right" vertical="top" indent="1"/>
    </xf>
    <xf numFmtId="166" fontId="16" fillId="0" borderId="9" xfId="0" applyNumberFormat="1" applyFont="1" applyBorder="1" applyAlignment="1">
      <alignment horizontal="right" vertical="top" indent="1"/>
    </xf>
    <xf numFmtId="166" fontId="17" fillId="0" borderId="4" xfId="0" applyNumberFormat="1" applyFont="1" applyBorder="1" applyAlignment="1">
      <alignment horizontal="right" vertical="top" indent="1"/>
    </xf>
    <xf numFmtId="166" fontId="17" fillId="0" borderId="6" xfId="0" applyNumberFormat="1" applyFont="1" applyBorder="1" applyAlignment="1">
      <alignment horizontal="right" vertical="top" indent="1"/>
    </xf>
    <xf numFmtId="166" fontId="17" fillId="0" borderId="2" xfId="0" applyNumberFormat="1" applyFont="1" applyBorder="1" applyAlignment="1">
      <alignment horizontal="right" vertical="top" indent="1"/>
    </xf>
    <xf numFmtId="166" fontId="17" fillId="0" borderId="5" xfId="0" applyNumberFormat="1" applyFont="1" applyBorder="1" applyAlignment="1">
      <alignment horizontal="right" vertical="top" indent="1"/>
    </xf>
    <xf numFmtId="166" fontId="16" fillId="0" borderId="5" xfId="0" applyNumberFormat="1" applyFont="1" applyBorder="1" applyAlignment="1">
      <alignment horizontal="right" vertical="top" indent="1"/>
    </xf>
    <xf numFmtId="166" fontId="16" fillId="0" borderId="7" xfId="0" applyNumberFormat="1" applyFont="1" applyBorder="1" applyAlignment="1">
      <alignment horizontal="right" vertical="top" indent="1"/>
    </xf>
    <xf numFmtId="166" fontId="17" fillId="0" borderId="9" xfId="0" applyNumberFormat="1" applyFont="1" applyBorder="1" applyAlignment="1">
      <alignment horizontal="right" vertical="top" indent="1"/>
    </xf>
    <xf numFmtId="168" fontId="56" fillId="0" borderId="3" xfId="1" applyNumberFormat="1" applyFont="1" applyBorder="1" applyAlignment="1">
      <alignment horizontal="right" vertical="top" indent="1"/>
    </xf>
    <xf numFmtId="166" fontId="56" fillId="0" borderId="4" xfId="0" applyNumberFormat="1" applyFont="1" applyBorder="1" applyAlignment="1">
      <alignment horizontal="right" vertical="top" indent="1"/>
    </xf>
    <xf numFmtId="168" fontId="23" fillId="0" borderId="0" xfId="1" applyNumberFormat="1" applyFont="1" applyBorder="1" applyAlignment="1">
      <alignment horizontal="right" vertical="top" indent="1"/>
    </xf>
    <xf numFmtId="166" fontId="56" fillId="0" borderId="0" xfId="0" applyNumberFormat="1" applyFont="1" applyBorder="1" applyAlignment="1">
      <alignment horizontal="right" vertical="top" indent="1"/>
    </xf>
    <xf numFmtId="168" fontId="56" fillId="0" borderId="0" xfId="1" applyNumberFormat="1" applyFont="1" applyBorder="1" applyAlignment="1">
      <alignment horizontal="right" vertical="top" indent="1"/>
    </xf>
    <xf numFmtId="166" fontId="56" fillId="0" borderId="6" xfId="0" applyNumberFormat="1" applyFont="1" applyBorder="1" applyAlignment="1">
      <alignment horizontal="right" vertical="top" indent="1"/>
    </xf>
    <xf numFmtId="166" fontId="23" fillId="0" borderId="6" xfId="0" applyNumberFormat="1" applyFont="1" applyBorder="1" applyAlignment="1">
      <alignment horizontal="right" vertical="top" indent="1"/>
    </xf>
    <xf numFmtId="166" fontId="17" fillId="0" borderId="7" xfId="0" applyNumberFormat="1" applyFont="1" applyBorder="1" applyAlignment="1">
      <alignment horizontal="right" vertical="top" indent="1"/>
    </xf>
    <xf numFmtId="168" fontId="23" fillId="0" borderId="8" xfId="1" applyNumberFormat="1" applyFont="1" applyBorder="1" applyAlignment="1">
      <alignment horizontal="right" vertical="top" indent="1"/>
    </xf>
    <xf numFmtId="166" fontId="23" fillId="0" borderId="9" xfId="0" applyNumberFormat="1" applyFont="1" applyBorder="1" applyAlignment="1">
      <alignment horizontal="right" vertical="top" indent="1"/>
    </xf>
    <xf numFmtId="0" fontId="8" fillId="0" borderId="7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center" wrapText="1"/>
    </xf>
    <xf numFmtId="169" fontId="29" fillId="0" borderId="2" xfId="7" applyNumberFormat="1" applyFont="1" applyBorder="1" applyAlignment="1">
      <alignment horizontal="right" vertical="top" indent="1"/>
    </xf>
    <xf numFmtId="0" fontId="17" fillId="0" borderId="6" xfId="0" applyFont="1" applyBorder="1" applyAlignment="1">
      <alignment horizontal="right" vertical="top" indent="1"/>
    </xf>
    <xf numFmtId="169" fontId="29" fillId="0" borderId="5" xfId="7" applyNumberFormat="1" applyFont="1" applyBorder="1" applyAlignment="1">
      <alignment horizontal="right" vertical="top" indent="1"/>
    </xf>
    <xf numFmtId="171" fontId="8" fillId="0" borderId="7" xfId="1" applyNumberFormat="1" applyFont="1" applyBorder="1" applyAlignment="1">
      <alignment horizontal="right" vertical="top" indent="1"/>
    </xf>
    <xf numFmtId="171" fontId="7" fillId="0" borderId="8" xfId="1" applyNumberFormat="1" applyFont="1" applyBorder="1" applyAlignment="1">
      <alignment horizontal="right" vertical="top" indent="1"/>
    </xf>
    <xf numFmtId="3" fontId="7" fillId="0" borderId="9" xfId="1" applyNumberFormat="1" applyFont="1" applyBorder="1" applyAlignment="1">
      <alignment horizontal="right" vertical="top" indent="1"/>
    </xf>
    <xf numFmtId="3" fontId="7" fillId="0" borderId="8" xfId="1" applyNumberFormat="1" applyFont="1" applyBorder="1" applyAlignment="1">
      <alignment horizontal="right" vertical="top" indent="1"/>
    </xf>
    <xf numFmtId="175" fontId="29" fillId="0" borderId="3" xfId="26" applyNumberFormat="1" applyFont="1" applyBorder="1" applyAlignment="1">
      <alignment horizontal="right" vertical="top" indent="1"/>
    </xf>
    <xf numFmtId="175" fontId="17" fillId="0" borderId="4" xfId="26" applyNumberFormat="1" applyFont="1" applyBorder="1" applyAlignment="1">
      <alignment horizontal="right" vertical="top" indent="1"/>
    </xf>
    <xf numFmtId="175" fontId="17" fillId="0" borderId="6" xfId="26" applyNumberFormat="1" applyFont="1" applyBorder="1" applyAlignment="1">
      <alignment horizontal="right" vertical="top" indent="1"/>
    </xf>
    <xf numFmtId="175" fontId="17" fillId="0" borderId="8" xfId="26" applyNumberFormat="1" applyFont="1" applyBorder="1" applyAlignment="1">
      <alignment horizontal="right" vertical="top" indent="1"/>
    </xf>
    <xf numFmtId="175" fontId="17" fillId="0" borderId="9" xfId="26" applyNumberFormat="1" applyFont="1" applyBorder="1" applyAlignment="1">
      <alignment horizontal="right" vertical="top" indent="1"/>
    </xf>
    <xf numFmtId="174" fontId="7" fillId="0" borderId="7" xfId="1" applyNumberFormat="1" applyFont="1" applyBorder="1" applyAlignment="1">
      <alignment horizontal="right" vertical="top" indent="1" readingOrder="2"/>
    </xf>
    <xf numFmtId="175" fontId="61" fillId="0" borderId="9" xfId="26" applyNumberFormat="1" applyFont="1" applyBorder="1" applyAlignment="1">
      <alignment horizontal="right" vertical="top" indent="1"/>
    </xf>
    <xf numFmtId="175" fontId="61" fillId="0" borderId="3" xfId="26" applyNumberFormat="1" applyFont="1" applyBorder="1" applyAlignment="1">
      <alignment horizontal="right" vertical="top" indent="1"/>
    </xf>
    <xf numFmtId="175" fontId="61" fillId="0" borderId="4" xfId="26" applyNumberFormat="1" applyFont="1" applyBorder="1" applyAlignment="1">
      <alignment horizontal="right" vertical="top" indent="1"/>
    </xf>
    <xf numFmtId="175" fontId="61" fillId="0" borderId="0" xfId="26" applyNumberFormat="1" applyFont="1" applyBorder="1" applyAlignment="1">
      <alignment horizontal="right" vertical="top" indent="1"/>
    </xf>
    <xf numFmtId="175" fontId="61" fillId="0" borderId="6" xfId="26" applyNumberFormat="1" applyFont="1" applyBorder="1" applyAlignment="1">
      <alignment horizontal="right" vertical="top" indent="1"/>
    </xf>
    <xf numFmtId="167" fontId="29" fillId="0" borderId="3" xfId="1" applyNumberFormat="1" applyFont="1" applyBorder="1" applyAlignment="1">
      <alignment horizontal="right" vertical="top" indent="1"/>
    </xf>
    <xf numFmtId="176" fontId="29" fillId="0" borderId="3" xfId="26" applyNumberFormat="1" applyFont="1" applyBorder="1" applyAlignment="1">
      <alignment horizontal="right" vertical="top" indent="1"/>
    </xf>
    <xf numFmtId="176" fontId="16" fillId="0" borderId="3" xfId="0" applyNumberFormat="1" applyFont="1" applyBorder="1" applyAlignment="1">
      <alignment horizontal="right" vertical="top" indent="1"/>
    </xf>
    <xf numFmtId="176" fontId="16" fillId="0" borderId="3" xfId="26" applyNumberFormat="1" applyFont="1" applyBorder="1" applyAlignment="1">
      <alignment horizontal="right" vertical="top" indent="1"/>
    </xf>
    <xf numFmtId="166" fontId="16" fillId="0" borderId="4" xfId="0" applyNumberFormat="1" applyFont="1" applyBorder="1" applyAlignment="1">
      <alignment horizontal="right" vertical="top" indent="1"/>
    </xf>
    <xf numFmtId="176" fontId="29" fillId="0" borderId="0" xfId="26" applyNumberFormat="1" applyFont="1" applyBorder="1" applyAlignment="1">
      <alignment horizontal="right" vertical="top" indent="1"/>
    </xf>
    <xf numFmtId="176" fontId="16" fillId="0" borderId="0" xfId="0" applyNumberFormat="1" applyFont="1" applyBorder="1" applyAlignment="1">
      <alignment horizontal="right" vertical="top" indent="1"/>
    </xf>
    <xf numFmtId="176" fontId="16" fillId="0" borderId="0" xfId="26" applyNumberFormat="1" applyFont="1" applyBorder="1" applyAlignment="1">
      <alignment horizontal="right" vertical="top" indent="1"/>
    </xf>
    <xf numFmtId="0" fontId="16" fillId="0" borderId="7" xfId="0" applyFont="1" applyBorder="1" applyAlignment="1">
      <alignment horizontal="right" vertical="top" indent="1"/>
    </xf>
    <xf numFmtId="167" fontId="17" fillId="0" borderId="8" xfId="1" applyNumberFormat="1" applyFont="1" applyBorder="1" applyAlignment="1">
      <alignment horizontal="right" vertical="top" indent="1"/>
    </xf>
    <xf numFmtId="176" fontId="17" fillId="0" borderId="8" xfId="26" applyNumberFormat="1" applyFont="1" applyBorder="1" applyAlignment="1">
      <alignment horizontal="right" vertical="top" indent="1"/>
    </xf>
    <xf numFmtId="176" fontId="17" fillId="0" borderId="8" xfId="0" applyNumberFormat="1" applyFont="1" applyBorder="1" applyAlignment="1">
      <alignment horizontal="right" vertical="top" indent="1"/>
    </xf>
    <xf numFmtId="166" fontId="16" fillId="0" borderId="0" xfId="0" applyNumberFormat="1" applyFont="1" applyAlignment="1">
      <alignment horizontal="right" vertical="top" indent="1"/>
    </xf>
    <xf numFmtId="167" fontId="52" fillId="0" borderId="2" xfId="1" applyNumberFormat="1" applyFont="1" applyBorder="1" applyAlignment="1">
      <alignment horizontal="right" vertical="top" indent="1"/>
    </xf>
    <xf numFmtId="167" fontId="8" fillId="0" borderId="5" xfId="1" applyNumberFormat="1" applyFont="1" applyBorder="1" applyAlignment="1">
      <alignment horizontal="right" vertical="top" indent="1"/>
    </xf>
    <xf numFmtId="167" fontId="8" fillId="0" borderId="7" xfId="1" applyNumberFormat="1" applyFont="1" applyBorder="1" applyAlignment="1">
      <alignment horizontal="right" vertical="top" indent="1"/>
    </xf>
    <xf numFmtId="169" fontId="29" fillId="0" borderId="0" xfId="46" applyNumberFormat="1" applyFont="1" applyBorder="1" applyAlignment="1">
      <alignment horizontal="right" vertical="top" indent="1"/>
    </xf>
    <xf numFmtId="169" fontId="29" fillId="0" borderId="6" xfId="46" applyNumberFormat="1" applyFont="1" applyBorder="1" applyAlignment="1">
      <alignment horizontal="right" vertical="top" indent="1"/>
    </xf>
    <xf numFmtId="169" fontId="29" fillId="0" borderId="8" xfId="46" applyNumberFormat="1" applyFont="1" applyBorder="1" applyAlignment="1">
      <alignment horizontal="right" vertical="top" indent="1"/>
    </xf>
    <xf numFmtId="169" fontId="29" fillId="0" borderId="9" xfId="46" applyNumberFormat="1" applyFont="1" applyBorder="1" applyAlignment="1">
      <alignment horizontal="right" vertical="top" indent="1"/>
    </xf>
    <xf numFmtId="175" fontId="31" fillId="0" borderId="0" xfId="0" applyNumberFormat="1" applyFont="1"/>
    <xf numFmtId="168" fontId="17" fillId="0" borderId="0" xfId="1" applyNumberFormat="1" applyFont="1" applyBorder="1" applyAlignment="1">
      <alignment horizontal="right" vertical="top" indent="1"/>
    </xf>
    <xf numFmtId="168" fontId="17" fillId="0" borderId="3" xfId="1" applyNumberFormat="1" applyFont="1" applyBorder="1" applyAlignment="1">
      <alignment horizontal="right" vertical="top" indent="1"/>
    </xf>
    <xf numFmtId="0" fontId="16" fillId="0" borderId="0" xfId="0" applyFont="1" applyAlignment="1">
      <alignment horizontal="right" vertical="top" indent="1"/>
    </xf>
    <xf numFmtId="174" fontId="0" fillId="0" borderId="0" xfId="0" applyNumberFormat="1"/>
    <xf numFmtId="16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3" fontId="29" fillId="0" borderId="5" xfId="1" applyNumberFormat="1" applyFont="1" applyBorder="1" applyAlignment="1">
      <alignment horizontal="right" vertical="top" indent="1"/>
    </xf>
    <xf numFmtId="3" fontId="29" fillId="0" borderId="0" xfId="1" applyNumberFormat="1" applyFont="1" applyBorder="1" applyAlignment="1">
      <alignment horizontal="right" vertical="top" indent="1"/>
    </xf>
    <xf numFmtId="169" fontId="30" fillId="0" borderId="3" xfId="46" applyNumberFormat="1" applyFont="1" applyBorder="1" applyAlignment="1">
      <alignment horizontal="right" vertical="top" indent="1"/>
    </xf>
    <xf numFmtId="169" fontId="30" fillId="0" borderId="4" xfId="46" applyNumberFormat="1" applyFont="1" applyBorder="1" applyAlignment="1">
      <alignment horizontal="right" vertical="top" indent="1"/>
    </xf>
    <xf numFmtId="166" fontId="17" fillId="0" borderId="0" xfId="0" applyNumberFormat="1" applyFont="1" applyAlignment="1">
      <alignment horizontal="right" vertical="top" indent="1"/>
    </xf>
    <xf numFmtId="0" fontId="17" fillId="0" borderId="0" xfId="0" applyFont="1" applyAlignment="1">
      <alignment horizontal="right" vertical="top" indent="1"/>
    </xf>
    <xf numFmtId="0" fontId="8" fillId="0" borderId="12" xfId="0" applyFont="1" applyBorder="1" applyAlignment="1">
      <alignment horizontal="center" vertical="center" wrapText="1"/>
    </xf>
    <xf numFmtId="166" fontId="16" fillId="0" borderId="3" xfId="0" applyNumberFormat="1" applyFont="1" applyBorder="1" applyAlignment="1">
      <alignment horizontal="right" vertical="top" indent="1"/>
    </xf>
    <xf numFmtId="166" fontId="7" fillId="0" borderId="8" xfId="1" applyNumberFormat="1" applyFont="1" applyBorder="1" applyAlignment="1">
      <alignment horizontal="right" vertical="top" indent="1"/>
    </xf>
    <xf numFmtId="0" fontId="10" fillId="0" borderId="4" xfId="0" applyFont="1" applyBorder="1" applyAlignment="1">
      <alignment horizontal="center" vertical="center" wrapText="1"/>
    </xf>
    <xf numFmtId="169" fontId="30" fillId="0" borderId="0" xfId="46" applyNumberFormat="1" applyFont="1" applyBorder="1" applyAlignment="1">
      <alignment horizontal="right" vertical="top" indent="1"/>
    </xf>
    <xf numFmtId="174" fontId="30" fillId="0" borderId="3" xfId="26" applyNumberFormat="1" applyFont="1" applyBorder="1" applyAlignment="1">
      <alignment horizontal="right" vertical="center" indent="1"/>
    </xf>
    <xf numFmtId="174" fontId="30" fillId="0" borderId="4" xfId="26" applyNumberFormat="1" applyFont="1" applyBorder="1" applyAlignment="1">
      <alignment horizontal="right" vertical="center" indent="1"/>
    </xf>
    <xf numFmtId="174" fontId="29" fillId="0" borderId="0" xfId="26" applyNumberFormat="1" applyFont="1" applyBorder="1" applyAlignment="1">
      <alignment horizontal="right" vertical="center" indent="1"/>
    </xf>
    <xf numFmtId="174" fontId="29" fillId="0" borderId="6" xfId="26" applyNumberFormat="1" applyFont="1" applyBorder="1" applyAlignment="1">
      <alignment horizontal="right" vertical="center" indent="1"/>
    </xf>
    <xf numFmtId="174" fontId="29" fillId="0" borderId="8" xfId="26" applyNumberFormat="1" applyFont="1" applyBorder="1" applyAlignment="1">
      <alignment horizontal="right" vertical="center" indent="1"/>
    </xf>
    <xf numFmtId="174" fontId="29" fillId="0" borderId="9" xfId="26" applyNumberFormat="1" applyFont="1" applyBorder="1" applyAlignment="1">
      <alignment horizontal="right" vertical="center" indent="1"/>
    </xf>
    <xf numFmtId="169" fontId="7" fillId="0" borderId="2" xfId="4" applyNumberFormat="1" applyFont="1" applyBorder="1" applyAlignment="1">
      <alignment horizontal="right" vertical="center" indent="1"/>
    </xf>
    <xf numFmtId="1" fontId="17" fillId="0" borderId="3" xfId="0" applyNumberFormat="1" applyFont="1" applyBorder="1" applyAlignment="1">
      <alignment horizontal="right" vertical="center" indent="1"/>
    </xf>
    <xf numFmtId="167" fontId="17" fillId="0" borderId="3" xfId="1" applyNumberFormat="1" applyFont="1" applyBorder="1" applyAlignment="1">
      <alignment horizontal="right" vertical="center" indent="1"/>
    </xf>
    <xf numFmtId="169" fontId="7" fillId="0" borderId="5" xfId="4" applyNumberFormat="1" applyFont="1" applyBorder="1" applyAlignment="1">
      <alignment horizontal="right" vertical="center" indent="1"/>
    </xf>
    <xf numFmtId="167" fontId="16" fillId="0" borderId="0" xfId="1" applyNumberFormat="1" applyFont="1" applyBorder="1" applyAlignment="1">
      <alignment horizontal="right" vertical="center" indent="1"/>
    </xf>
    <xf numFmtId="167" fontId="16" fillId="0" borderId="6" xfId="1" applyNumberFormat="1" applyFont="1" applyBorder="1" applyAlignment="1">
      <alignment horizontal="right" vertical="center" indent="1"/>
    </xf>
    <xf numFmtId="0" fontId="17" fillId="0" borderId="5" xfId="0" applyFont="1" applyBorder="1" applyAlignment="1">
      <alignment horizontal="right" vertical="center" indent="1"/>
    </xf>
    <xf numFmtId="167" fontId="17" fillId="0" borderId="0" xfId="1" applyNumberFormat="1" applyFont="1" applyBorder="1" applyAlignment="1">
      <alignment horizontal="right" vertical="center" indent="1"/>
    </xf>
    <xf numFmtId="167" fontId="17" fillId="0" borderId="6" xfId="1" applyNumberFormat="1" applyFont="1" applyBorder="1" applyAlignment="1">
      <alignment horizontal="right" vertical="center" indent="1"/>
    </xf>
    <xf numFmtId="1" fontId="17" fillId="0" borderId="5" xfId="0" applyNumberFormat="1" applyFont="1" applyBorder="1" applyAlignment="1">
      <alignment horizontal="right" vertical="center" indent="1"/>
    </xf>
    <xf numFmtId="169" fontId="29" fillId="0" borderId="5" xfId="45" applyNumberFormat="1" applyFont="1" applyBorder="1" applyAlignment="1">
      <alignment horizontal="right" vertical="center" indent="1"/>
    </xf>
    <xf numFmtId="169" fontId="29" fillId="0" borderId="7" xfId="45" applyNumberFormat="1" applyFont="1" applyBorder="1" applyAlignment="1">
      <alignment horizontal="right" vertical="center" indent="1"/>
    </xf>
    <xf numFmtId="167" fontId="16" fillId="0" borderId="8" xfId="1" applyNumberFormat="1" applyFont="1" applyBorder="1" applyAlignment="1">
      <alignment horizontal="right" vertical="center" indent="1"/>
    </xf>
    <xf numFmtId="167" fontId="16" fillId="0" borderId="9" xfId="1" applyNumberFormat="1" applyFont="1" applyBorder="1" applyAlignment="1">
      <alignment horizontal="right" vertical="center" indent="1"/>
    </xf>
    <xf numFmtId="175" fontId="61" fillId="0" borderId="2" xfId="26" applyNumberFormat="1" applyFont="1" applyBorder="1" applyAlignment="1">
      <alignment horizontal="right" vertical="center" indent="1"/>
    </xf>
    <xf numFmtId="175" fontId="61" fillId="0" borderId="3" xfId="26" applyNumberFormat="1" applyFont="1" applyBorder="1" applyAlignment="1">
      <alignment horizontal="right" vertical="center" indent="1"/>
    </xf>
    <xf numFmtId="175" fontId="61" fillId="0" borderId="4" xfId="26" applyNumberFormat="1" applyFont="1" applyBorder="1" applyAlignment="1">
      <alignment horizontal="right" vertical="center" indent="1"/>
    </xf>
    <xf numFmtId="175" fontId="29" fillId="0" borderId="5" xfId="26" applyNumberFormat="1" applyFont="1" applyBorder="1" applyAlignment="1">
      <alignment horizontal="right" vertical="center" indent="1"/>
    </xf>
    <xf numFmtId="175" fontId="29" fillId="0" borderId="0" xfId="26" applyNumberFormat="1" applyFont="1" applyBorder="1" applyAlignment="1">
      <alignment horizontal="right" vertical="center" indent="1"/>
    </xf>
    <xf numFmtId="175" fontId="61" fillId="0" borderId="6" xfId="26" applyNumberFormat="1" applyFont="1" applyBorder="1" applyAlignment="1">
      <alignment horizontal="right" vertical="center" indent="1"/>
    </xf>
    <xf numFmtId="175" fontId="30" fillId="0" borderId="5" xfId="26" applyNumberFormat="1" applyFont="1" applyBorder="1" applyAlignment="1">
      <alignment horizontal="right" vertical="center" indent="1"/>
    </xf>
    <xf numFmtId="175" fontId="30" fillId="0" borderId="0" xfId="26" applyNumberFormat="1" applyFont="1" applyBorder="1" applyAlignment="1">
      <alignment horizontal="right" vertical="center" indent="1"/>
    </xf>
    <xf numFmtId="175" fontId="30" fillId="0" borderId="6" xfId="26" applyNumberFormat="1" applyFont="1" applyBorder="1" applyAlignment="1">
      <alignment horizontal="right" vertical="center" indent="1"/>
    </xf>
    <xf numFmtId="175" fontId="17" fillId="0" borderId="6" xfId="26" applyNumberFormat="1" applyFont="1" applyBorder="1" applyAlignment="1">
      <alignment horizontal="right" vertical="center" indent="1"/>
    </xf>
    <xf numFmtId="175" fontId="29" fillId="0" borderId="7" xfId="26" applyNumberFormat="1" applyFont="1" applyBorder="1" applyAlignment="1">
      <alignment horizontal="right" vertical="center" indent="1"/>
    </xf>
    <xf numFmtId="175" fontId="29" fillId="0" borderId="8" xfId="26" applyNumberFormat="1" applyFont="1" applyBorder="1" applyAlignment="1">
      <alignment horizontal="right" vertical="center" indent="1"/>
    </xf>
    <xf numFmtId="175" fontId="17" fillId="0" borderId="9" xfId="26" applyNumberFormat="1" applyFont="1" applyBorder="1" applyAlignment="1">
      <alignment horizontal="right" vertical="center" indent="1"/>
    </xf>
    <xf numFmtId="49" fontId="16" fillId="0" borderId="5" xfId="0" applyNumberFormat="1" applyFont="1" applyBorder="1" applyAlignment="1">
      <alignment horizontal="right" vertical="center" indent="1"/>
    </xf>
    <xf numFmtId="49" fontId="16" fillId="0" borderId="0" xfId="0" applyNumberFormat="1" applyFont="1" applyBorder="1" applyAlignment="1">
      <alignment horizontal="right" vertical="center" indent="1"/>
    </xf>
    <xf numFmtId="175" fontId="17" fillId="0" borderId="0" xfId="26" applyNumberFormat="1" applyFont="1" applyBorder="1" applyAlignment="1">
      <alignment horizontal="right" vertical="top" indent="1"/>
    </xf>
    <xf numFmtId="175" fontId="16" fillId="0" borderId="5" xfId="26" applyNumberFormat="1" applyFont="1" applyBorder="1" applyAlignment="1">
      <alignment horizontal="left" vertical="top" indent="1"/>
    </xf>
    <xf numFmtId="175" fontId="16" fillId="0" borderId="0" xfId="26" applyNumberFormat="1" applyFont="1" applyBorder="1" applyAlignment="1">
      <alignment horizontal="left" vertical="top" indent="1"/>
    </xf>
    <xf numFmtId="175" fontId="16" fillId="0" borderId="6" xfId="26" applyNumberFormat="1" applyFont="1" applyBorder="1" applyAlignment="1">
      <alignment horizontal="left" vertical="top" indent="1"/>
    </xf>
    <xf numFmtId="175" fontId="16" fillId="0" borderId="7" xfId="26" applyNumberFormat="1" applyFont="1" applyBorder="1" applyAlignment="1">
      <alignment horizontal="left" vertical="top" indent="1"/>
    </xf>
    <xf numFmtId="175" fontId="16" fillId="0" borderId="8" xfId="26" applyNumberFormat="1" applyFont="1" applyBorder="1" applyAlignment="1">
      <alignment horizontal="left" vertical="top" indent="1"/>
    </xf>
    <xf numFmtId="175" fontId="16" fillId="0" borderId="9" xfId="26" applyNumberFormat="1" applyFont="1" applyBorder="1" applyAlignment="1">
      <alignment horizontal="left" vertical="top" indent="1"/>
    </xf>
    <xf numFmtId="167" fontId="29" fillId="0" borderId="0" xfId="1" applyNumberFormat="1" applyFont="1" applyBorder="1" applyAlignment="1">
      <alignment horizontal="right" vertical="center" readingOrder="2"/>
    </xf>
    <xf numFmtId="49" fontId="17" fillId="0" borderId="5" xfId="0" applyNumberFormat="1" applyFont="1" applyBorder="1" applyAlignment="1">
      <alignment horizontal="right" vertical="center" indent="1"/>
    </xf>
    <xf numFmtId="49" fontId="17" fillId="0" borderId="0" xfId="0" applyNumberFormat="1" applyFont="1" applyBorder="1" applyAlignment="1">
      <alignment horizontal="right" vertical="center" indent="1"/>
    </xf>
    <xf numFmtId="0" fontId="9" fillId="0" borderId="10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vertical="top" readingOrder="2"/>
    </xf>
    <xf numFmtId="0" fontId="8" fillId="0" borderId="3" xfId="0" applyFont="1" applyBorder="1" applyAlignment="1">
      <alignment horizontal="right" vertical="top" readingOrder="2"/>
    </xf>
    <xf numFmtId="0" fontId="7" fillId="0" borderId="9" xfId="0" applyFont="1" applyBorder="1" applyAlignment="1">
      <alignment horizontal="left" vertical="top" wrapText="1" indent="2"/>
    </xf>
    <xf numFmtId="0" fontId="10" fillId="0" borderId="0" xfId="0" applyFont="1" applyBorder="1" applyAlignment="1">
      <alignment horizontal="center" vertical="center" wrapText="1" readingOrder="2"/>
    </xf>
    <xf numFmtId="171" fontId="8" fillId="0" borderId="4" xfId="1" applyNumberFormat="1" applyFont="1" applyBorder="1" applyAlignment="1">
      <alignment horizontal="left" vertical="center" indent="1"/>
    </xf>
    <xf numFmtId="171" fontId="8" fillId="0" borderId="6" xfId="1" applyNumberFormat="1" applyFont="1" applyBorder="1" applyAlignment="1">
      <alignment horizontal="left" vertical="center" indent="1"/>
    </xf>
    <xf numFmtId="171" fontId="7" fillId="0" borderId="9" xfId="1" applyNumberFormat="1" applyFont="1" applyBorder="1" applyAlignment="1">
      <alignment horizontal="left" vertical="center" indent="1"/>
    </xf>
    <xf numFmtId="171" fontId="8" fillId="0" borderId="10" xfId="1" applyNumberFormat="1" applyFont="1" applyBorder="1" applyAlignment="1">
      <alignment horizontal="left" vertical="center" indent="1"/>
    </xf>
    <xf numFmtId="171" fontId="8" fillId="0" borderId="11" xfId="1" applyNumberFormat="1" applyFont="1" applyBorder="1" applyAlignment="1">
      <alignment horizontal="left" vertical="center" indent="1"/>
    </xf>
    <xf numFmtId="171" fontId="7" fillId="0" borderId="12" xfId="1" applyNumberFormat="1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 readingOrder="1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 readingOrder="1"/>
    </xf>
    <xf numFmtId="0" fontId="8" fillId="0" borderId="6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9" xfId="0" applyFont="1" applyFill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indent="1" readingOrder="2"/>
    </xf>
    <xf numFmtId="0" fontId="7" fillId="0" borderId="5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indent="1"/>
    </xf>
    <xf numFmtId="167" fontId="52" fillId="0" borderId="2" xfId="1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horizontal="right" vertical="center" indent="1"/>
    </xf>
    <xf numFmtId="167" fontId="8" fillId="0" borderId="5" xfId="1" applyNumberFormat="1" applyFont="1" applyBorder="1" applyAlignment="1">
      <alignment horizontal="right" vertical="center" indent="1"/>
    </xf>
    <xf numFmtId="0" fontId="8" fillId="0" borderId="7" xfId="0" applyFont="1" applyBorder="1" applyAlignment="1">
      <alignment horizontal="right" vertical="center" indent="1"/>
    </xf>
    <xf numFmtId="167" fontId="8" fillId="0" borderId="7" xfId="1" applyNumberFormat="1" applyFont="1" applyBorder="1" applyAlignment="1">
      <alignment horizontal="right" vertical="center" indent="1"/>
    </xf>
    <xf numFmtId="0" fontId="7" fillId="0" borderId="1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top" indent="1"/>
    </xf>
    <xf numFmtId="0" fontId="0" fillId="0" borderId="4" xfId="0" applyBorder="1" applyAlignment="1"/>
    <xf numFmtId="0" fontId="9" fillId="0" borderId="1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1"/>
    </xf>
    <xf numFmtId="0" fontId="0" fillId="0" borderId="8" xfId="0" applyBorder="1" applyAlignment="1"/>
    <xf numFmtId="0" fontId="0" fillId="0" borderId="0" xfId="0" applyBorder="1" applyAlignment="1"/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9" fillId="0" borderId="10" xfId="0" applyFont="1" applyBorder="1" applyAlignment="1">
      <alignment horizontal="center" vertical="center" readingOrder="2"/>
    </xf>
    <xf numFmtId="0" fontId="9" fillId="0" borderId="11" xfId="0" applyFont="1" applyBorder="1" applyAlignment="1">
      <alignment horizontal="center" vertical="center" readingOrder="2"/>
    </xf>
    <xf numFmtId="0" fontId="9" fillId="0" borderId="12" xfId="0" applyFont="1" applyBorder="1" applyAlignment="1">
      <alignment horizontal="center" vertical="center" readingOrder="2"/>
    </xf>
    <xf numFmtId="0" fontId="9" fillId="0" borderId="2" xfId="0" applyFont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/>
    </xf>
    <xf numFmtId="0" fontId="17" fillId="0" borderId="7" xfId="0" applyFont="1" applyBorder="1" applyAlignment="1">
      <alignment horizontal="center" vertical="center" readingOrder="2"/>
    </xf>
    <xf numFmtId="0" fontId="0" fillId="0" borderId="8" xfId="0" applyBorder="1" applyAlignment="1">
      <alignment horizontal="center" vertical="center"/>
    </xf>
    <xf numFmtId="0" fontId="17" fillId="0" borderId="12" xfId="0" applyFont="1" applyBorder="1" applyAlignment="1">
      <alignment horizontal="center" vertical="center" readingOrder="2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readingOrder="2"/>
    </xf>
    <xf numFmtId="0" fontId="0" fillId="0" borderId="15" xfId="0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readingOrder="2"/>
    </xf>
    <xf numFmtId="0" fontId="9" fillId="0" borderId="7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2" fontId="9" fillId="0" borderId="3" xfId="0" applyNumberFormat="1" applyFont="1" applyBorder="1" applyAlignment="1">
      <alignment horizontal="center" vertical="center" wrapText="1" readingOrder="2"/>
    </xf>
    <xf numFmtId="2" fontId="9" fillId="0" borderId="4" xfId="0" applyNumberFormat="1" applyFont="1" applyBorder="1" applyAlignment="1">
      <alignment horizontal="center" vertical="center" wrapText="1" readingOrder="2"/>
    </xf>
    <xf numFmtId="2" fontId="17" fillId="0" borderId="0" xfId="0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4" xfId="0" applyFont="1" applyBorder="1" applyAlignment="1">
      <alignment horizontal="center" vertical="center" readingOrder="2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right" vertical="center" readingOrder="2"/>
    </xf>
    <xf numFmtId="0" fontId="17" fillId="0" borderId="15" xfId="0" applyFont="1" applyBorder="1" applyAlignment="1">
      <alignment horizontal="left" vertical="center" indent="1" readingOrder="2"/>
    </xf>
    <xf numFmtId="0" fontId="17" fillId="0" borderId="14" xfId="0" applyFont="1" applyBorder="1" applyAlignment="1">
      <alignment horizontal="left" vertical="center" indent="1" readingOrder="2"/>
    </xf>
    <xf numFmtId="0" fontId="17" fillId="0" borderId="15" xfId="0" applyFont="1" applyBorder="1" applyAlignment="1">
      <alignment horizontal="left" readingOrder="2"/>
    </xf>
    <xf numFmtId="0" fontId="17" fillId="0" borderId="14" xfId="0" applyFont="1" applyBorder="1" applyAlignment="1">
      <alignment horizontal="left" readingOrder="2"/>
    </xf>
    <xf numFmtId="0" fontId="9" fillId="0" borderId="13" xfId="0" applyFont="1" applyBorder="1" applyAlignment="1">
      <alignment horizontal="right" readingOrder="2"/>
    </xf>
    <xf numFmtId="0" fontId="9" fillId="0" borderId="15" xfId="0" applyFont="1" applyBorder="1" applyAlignment="1">
      <alignment horizontal="right" readingOrder="2"/>
    </xf>
    <xf numFmtId="0" fontId="9" fillId="0" borderId="13" xfId="0" applyFont="1" applyBorder="1" applyAlignment="1">
      <alignment readingOrder="2"/>
    </xf>
    <xf numFmtId="0" fontId="9" fillId="0" borderId="15" xfId="0" applyFont="1" applyBorder="1" applyAlignment="1">
      <alignment readingOrder="2"/>
    </xf>
    <xf numFmtId="0" fontId="9" fillId="0" borderId="3" xfId="0" applyFont="1" applyBorder="1" applyAlignment="1">
      <alignment horizontal="right" readingOrder="2"/>
    </xf>
    <xf numFmtId="0" fontId="17" fillId="0" borderId="3" xfId="0" applyFont="1" applyBorder="1" applyAlignment="1">
      <alignment horizontal="left" readingOrder="2"/>
    </xf>
    <xf numFmtId="0" fontId="7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top" indent="1"/>
    </xf>
    <xf numFmtId="0" fontId="9" fillId="0" borderId="3" xfId="0" applyFont="1" applyBorder="1" applyAlignment="1">
      <alignment horizontal="right" vertical="top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 readingOrder="1"/>
    </xf>
    <xf numFmtId="0" fontId="8" fillId="0" borderId="6" xfId="0" applyFont="1" applyBorder="1" applyAlignment="1">
      <alignment horizontal="left" vertical="center" indent="1" readingOrder="1"/>
    </xf>
    <xf numFmtId="0" fontId="8" fillId="0" borderId="0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23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right" readingOrder="2"/>
    </xf>
    <xf numFmtId="0" fontId="23" fillId="0" borderId="0" xfId="0" applyFont="1" applyBorder="1" applyAlignment="1">
      <alignment horizontal="right" readingOrder="2"/>
    </xf>
    <xf numFmtId="0" fontId="23" fillId="0" borderId="3" xfId="0" applyFont="1" applyBorder="1" applyAlignment="1">
      <alignment horizontal="left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9" fillId="0" borderId="2" xfId="0" applyFont="1" applyBorder="1" applyAlignment="1">
      <alignment horizontal="right" vertical="top" indent="1" readingOrder="2"/>
    </xf>
    <xf numFmtId="0" fontId="9" fillId="0" borderId="3" xfId="0" applyFont="1" applyBorder="1" applyAlignment="1">
      <alignment horizontal="right" vertical="top" indent="1" readingOrder="2"/>
    </xf>
    <xf numFmtId="0" fontId="54" fillId="0" borderId="5" xfId="0" applyFont="1" applyBorder="1" applyAlignment="1">
      <alignment horizontal="right" vertical="top" readingOrder="2"/>
    </xf>
    <xf numFmtId="0" fontId="54" fillId="0" borderId="0" xfId="0" applyFont="1" applyBorder="1" applyAlignment="1">
      <alignment horizontal="right" vertical="top" readingOrder="2"/>
    </xf>
    <xf numFmtId="0" fontId="53" fillId="0" borderId="0" xfId="0" applyFont="1" applyBorder="1" applyAlignment="1">
      <alignment horizontal="left" vertical="center" indent="1"/>
    </xf>
    <xf numFmtId="0" fontId="53" fillId="0" borderId="6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right" vertical="top" readingOrder="2"/>
    </xf>
    <xf numFmtId="0" fontId="10" fillId="0" borderId="0" xfId="0" applyFont="1" applyBorder="1" applyAlignment="1">
      <alignment horizontal="right" vertical="top" readingOrder="2"/>
    </xf>
    <xf numFmtId="0" fontId="10" fillId="0" borderId="5" xfId="0" applyFont="1" applyBorder="1" applyAlignment="1">
      <alignment horizontal="right" vertical="top" wrapText="1" indent="1" readingOrder="2"/>
    </xf>
    <xf numFmtId="0" fontId="10" fillId="0" borderId="0" xfId="0" applyFont="1" applyBorder="1" applyAlignment="1">
      <alignment horizontal="right" vertical="top" wrapText="1" indent="1" readingOrder="2"/>
    </xf>
    <xf numFmtId="0" fontId="8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top" wrapText="1" indent="1" readingOrder="2"/>
    </xf>
    <xf numFmtId="0" fontId="0" fillId="0" borderId="3" xfId="0" applyFont="1" applyBorder="1"/>
    <xf numFmtId="0" fontId="7" fillId="0" borderId="3" xfId="0" applyFont="1" applyBorder="1" applyAlignment="1">
      <alignment horizontal="center" vertical="center" wrapText="1" readingOrder="2"/>
    </xf>
    <xf numFmtId="0" fontId="1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9" fillId="0" borderId="2" xfId="0" applyFont="1" applyBorder="1" applyAlignment="1">
      <alignment horizontal="right" vertical="center" wrapText="1" readingOrder="2"/>
    </xf>
    <xf numFmtId="0" fontId="9" fillId="0" borderId="3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left" vertical="center" wrapText="1" readingOrder="2"/>
    </xf>
    <xf numFmtId="0" fontId="8" fillId="0" borderId="4" xfId="0" applyFont="1" applyBorder="1" applyAlignment="1">
      <alignment horizontal="left" vertical="center" wrapText="1" readingOrder="2"/>
    </xf>
    <xf numFmtId="0" fontId="7" fillId="0" borderId="13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15" xfId="0" applyFont="1" applyBorder="1" applyAlignment="1">
      <alignment horizontal="center" vertical="center" wrapText="1" readingOrder="2"/>
    </xf>
    <xf numFmtId="0" fontId="7" fillId="0" borderId="10" xfId="0" applyFont="1" applyBorder="1" applyAlignment="1">
      <alignment horizontal="center" vertical="center" wrapText="1" readingOrder="2"/>
    </xf>
    <xf numFmtId="167" fontId="8" fillId="0" borderId="0" xfId="1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right" vertical="top" wrapText="1"/>
    </xf>
    <xf numFmtId="0" fontId="9" fillId="0" borderId="15" xfId="0" applyFont="1" applyBorder="1" applyAlignment="1">
      <alignment horizontal="right" vertical="top" wrapText="1"/>
    </xf>
    <xf numFmtId="0" fontId="9" fillId="0" borderId="11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7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 readingOrder="2"/>
    </xf>
    <xf numFmtId="0" fontId="9" fillId="0" borderId="4" xfId="0" applyFont="1" applyBorder="1" applyAlignment="1">
      <alignment horizontal="center" vertical="top" wrapText="1" readingOrder="2"/>
    </xf>
    <xf numFmtId="0" fontId="7" fillId="0" borderId="0" xfId="0" applyFont="1" applyBorder="1" applyAlignment="1">
      <alignment horizontal="center" vertical="center" wrapText="1" readingOrder="2"/>
    </xf>
    <xf numFmtId="0" fontId="0" fillId="0" borderId="11" xfId="0" applyBorder="1" applyAlignment="1">
      <alignment vertical="center"/>
    </xf>
    <xf numFmtId="0" fontId="9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7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6" fillId="0" borderId="0" xfId="0" applyFont="1" applyBorder="1" applyAlignment="1">
      <alignment horizontal="left" vertical="top" wrapText="1" readingOrder="1"/>
    </xf>
    <xf numFmtId="0" fontId="23" fillId="0" borderId="0" xfId="0" applyFont="1" applyBorder="1" applyAlignment="1">
      <alignment horizontal="right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5" xfId="0" applyFont="1" applyBorder="1" applyAlignment="1">
      <alignment horizontal="center" vertical="center" wrapText="1" readingOrder="2"/>
    </xf>
    <xf numFmtId="0" fontId="9" fillId="0" borderId="6" xfId="0" applyFont="1" applyBorder="1" applyAlignment="1">
      <alignment horizontal="center" vertical="center" wrapText="1" readingOrder="2"/>
    </xf>
    <xf numFmtId="0" fontId="9" fillId="0" borderId="7" xfId="0" applyFont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right" vertical="top" readingOrder="2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top" wrapText="1" indent="1"/>
    </xf>
    <xf numFmtId="0" fontId="0" fillId="0" borderId="3" xfId="0" applyBorder="1"/>
    <xf numFmtId="0" fontId="16" fillId="0" borderId="0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right" vertical="top" wrapText="1" indent="1"/>
    </xf>
    <xf numFmtId="0" fontId="10" fillId="0" borderId="0" xfId="0" applyFont="1" applyBorder="1" applyAlignment="1">
      <alignment horizontal="right" vertical="top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5" fillId="0" borderId="0" xfId="0" applyFont="1" applyAlignment="1">
      <alignment horizontal="center" readingOrder="2"/>
    </xf>
    <xf numFmtId="0" fontId="6" fillId="0" borderId="0" xfId="0" applyFont="1" applyAlignment="1">
      <alignment horizontal="center"/>
    </xf>
    <xf numFmtId="0" fontId="9" fillId="0" borderId="15" xfId="0" applyFont="1" applyBorder="1" applyAlignment="1">
      <alignment horizontal="right" vertical="top" wrapText="1" readingOrder="2"/>
    </xf>
    <xf numFmtId="0" fontId="7" fillId="0" borderId="1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8" xfId="0" applyFont="1" applyBorder="1" applyAlignment="1">
      <alignment horizontal="center" vertical="center" wrapText="1" readingOrder="2"/>
    </xf>
    <xf numFmtId="0" fontId="0" fillId="0" borderId="4" xfId="0" applyBorder="1" applyAlignment="1">
      <alignment horizontal="left" vertical="center" indent="1"/>
    </xf>
    <xf numFmtId="0" fontId="9" fillId="0" borderId="15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readingOrder="2"/>
    </xf>
    <xf numFmtId="0" fontId="7" fillId="0" borderId="4" xfId="0" applyFont="1" applyBorder="1" applyAlignment="1">
      <alignment horizontal="center" vertical="center" readingOrder="2"/>
    </xf>
    <xf numFmtId="0" fontId="7" fillId="0" borderId="5" xfId="0" applyFont="1" applyBorder="1" applyAlignment="1">
      <alignment horizontal="center" vertical="center" readingOrder="2"/>
    </xf>
    <xf numFmtId="0" fontId="7" fillId="0" borderId="6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 readingOrder="2"/>
    </xf>
    <xf numFmtId="0" fontId="10" fillId="0" borderId="5" xfId="0" applyFont="1" applyBorder="1" applyAlignment="1">
      <alignment horizontal="right" vertical="top" indent="1" readingOrder="2"/>
    </xf>
    <xf numFmtId="0" fontId="27" fillId="0" borderId="0" xfId="0" applyFont="1" applyBorder="1" applyAlignment="1">
      <alignment horizontal="right" vertical="top" indent="1" readingOrder="2"/>
    </xf>
    <xf numFmtId="0" fontId="23" fillId="0" borderId="0" xfId="0" applyFont="1" applyBorder="1" applyAlignment="1">
      <alignment horizontal="right" vertical="top" indent="1" readingOrder="2"/>
    </xf>
    <xf numFmtId="0" fontId="16" fillId="0" borderId="0" xfId="0" applyFont="1" applyBorder="1" applyAlignment="1">
      <alignment horizontal="left" vertical="top" indent="1"/>
    </xf>
    <xf numFmtId="0" fontId="10" fillId="0" borderId="5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right" vertical="top" indent="1" readingOrder="2"/>
    </xf>
    <xf numFmtId="0" fontId="9" fillId="0" borderId="6" xfId="0" applyFont="1" applyBorder="1" applyAlignment="1">
      <alignment horizontal="center" vertical="center" readingOrder="2"/>
    </xf>
    <xf numFmtId="0" fontId="9" fillId="0" borderId="9" xfId="0" applyFont="1" applyBorder="1" applyAlignment="1">
      <alignment horizontal="center" vertical="center" readingOrder="2"/>
    </xf>
    <xf numFmtId="0" fontId="7" fillId="0" borderId="15" xfId="0" applyFont="1" applyBorder="1" applyAlignment="1">
      <alignment horizontal="left" vertical="top" indent="1"/>
    </xf>
    <xf numFmtId="0" fontId="7" fillId="0" borderId="14" xfId="0" applyFont="1" applyBorder="1" applyAlignment="1">
      <alignment horizontal="left" vertical="top" indent="1"/>
    </xf>
    <xf numFmtId="0" fontId="9" fillId="0" borderId="13" xfId="0" applyFont="1" applyBorder="1" applyAlignment="1">
      <alignment horizontal="right" vertical="top" indent="1" readingOrder="2"/>
    </xf>
    <xf numFmtId="0" fontId="9" fillId="0" borderId="15" xfId="0" applyFont="1" applyBorder="1" applyAlignment="1">
      <alignment horizontal="right" vertical="top" indent="1" readingOrder="2"/>
    </xf>
    <xf numFmtId="0" fontId="57" fillId="0" borderId="3" xfId="0" applyFont="1" applyBorder="1" applyAlignment="1">
      <alignment horizontal="right" vertical="top" indent="1"/>
    </xf>
    <xf numFmtId="0" fontId="57" fillId="0" borderId="3" xfId="0" applyFont="1" applyBorder="1"/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right" vertical="center" readingOrder="2"/>
    </xf>
    <xf numFmtId="0" fontId="10" fillId="0" borderId="11" xfId="0" applyFont="1" applyBorder="1" applyAlignment="1">
      <alignment horizontal="right" vertical="center" readingOrder="2"/>
    </xf>
    <xf numFmtId="0" fontId="10" fillId="0" borderId="5" xfId="0" applyFont="1" applyBorder="1" applyAlignment="1">
      <alignment horizontal="right" vertical="center" readingOrder="2"/>
    </xf>
    <xf numFmtId="0" fontId="7" fillId="0" borderId="2" xfId="0" applyFont="1" applyBorder="1" applyAlignment="1">
      <alignment horizontal="right" vertical="top" wrapText="1" indent="1" readingOrder="2"/>
    </xf>
    <xf numFmtId="0" fontId="7" fillId="0" borderId="3" xfId="0" applyFont="1" applyBorder="1" applyAlignment="1">
      <alignment horizontal="right" vertical="top" wrapText="1" indent="1" readingOrder="2"/>
    </xf>
    <xf numFmtId="0" fontId="8" fillId="0" borderId="3" xfId="0" applyFont="1" applyBorder="1" applyAlignment="1">
      <alignment horizontal="right" readingOrder="2"/>
    </xf>
    <xf numFmtId="0" fontId="8" fillId="0" borderId="0" xfId="0" applyFont="1" applyBorder="1" applyAlignment="1">
      <alignment horizontal="right" readingOrder="2"/>
    </xf>
    <xf numFmtId="0" fontId="16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top" wrapText="1" indent="1" readingOrder="2"/>
    </xf>
    <xf numFmtId="0" fontId="8" fillId="0" borderId="0" xfId="0" applyFont="1" applyBorder="1" applyAlignment="1">
      <alignment horizontal="right" vertical="top" wrapText="1" indent="1" readingOrder="2"/>
    </xf>
    <xf numFmtId="0" fontId="58" fillId="0" borderId="5" xfId="0" applyFont="1" applyBorder="1" applyAlignment="1">
      <alignment horizontal="right" vertical="top" wrapText="1" indent="1" readingOrder="2"/>
    </xf>
    <xf numFmtId="0" fontId="58" fillId="0" borderId="0" xfId="0" applyFont="1" applyBorder="1" applyAlignment="1">
      <alignment horizontal="right" vertical="top" wrapText="1" indent="1" readingOrder="2"/>
    </xf>
    <xf numFmtId="0" fontId="1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horizontal="right" vertical="top" indent="1"/>
    </xf>
    <xf numFmtId="0" fontId="9" fillId="0" borderId="0" xfId="0" applyFont="1" applyBorder="1" applyAlignment="1">
      <alignment horizontal="right" vertical="top" indent="1"/>
    </xf>
    <xf numFmtId="0" fontId="16" fillId="0" borderId="0" xfId="0" applyFont="1" applyBorder="1" applyAlignment="1">
      <alignment horizontal="left" vertical="center" readingOrder="1"/>
    </xf>
    <xf numFmtId="0" fontId="16" fillId="0" borderId="3" xfId="0" applyFont="1" applyBorder="1" applyAlignment="1">
      <alignment horizontal="left" vertical="center" readingOrder="1"/>
    </xf>
    <xf numFmtId="0" fontId="23" fillId="0" borderId="0" xfId="0" applyFont="1" applyBorder="1" applyAlignment="1">
      <alignment readingOrder="1"/>
    </xf>
    <xf numFmtId="0" fontId="9" fillId="0" borderId="0" xfId="0" applyFont="1" applyBorder="1" applyAlignment="1">
      <alignment horizontal="center" vertical="center" readingOrder="2"/>
    </xf>
    <xf numFmtId="0" fontId="9" fillId="0" borderId="8" xfId="0" applyFont="1" applyBorder="1" applyAlignment="1">
      <alignment horizontal="center" vertical="center" readingOrder="2"/>
    </xf>
    <xf numFmtId="0" fontId="9" fillId="0" borderId="13" xfId="0" applyFont="1" applyBorder="1" applyAlignment="1">
      <alignment horizontal="right" vertical="top" wrapText="1" readingOrder="2"/>
    </xf>
    <xf numFmtId="0" fontId="0" fillId="0" borderId="15" xfId="0" applyBorder="1"/>
    <xf numFmtId="0" fontId="0" fillId="0" borderId="14" xfId="0" applyBorder="1" applyAlignment="1">
      <alignment horizontal="left"/>
    </xf>
    <xf numFmtId="0" fontId="7" fillId="0" borderId="2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 vertical="center" indent="1"/>
    </xf>
    <xf numFmtId="0" fontId="43" fillId="0" borderId="3" xfId="0" applyFont="1" applyBorder="1"/>
    <xf numFmtId="0" fontId="10" fillId="0" borderId="5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7" fillId="0" borderId="4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right" vertical="top" indent="1" readingOrder="2"/>
    </xf>
    <xf numFmtId="0" fontId="7" fillId="0" borderId="15" xfId="0" applyFont="1" applyBorder="1" applyAlignment="1">
      <alignment horizontal="right" vertical="top" indent="1" readingOrder="2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5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32" fillId="0" borderId="16" xfId="19" applyBorder="1" applyAlignment="1">
      <alignment horizontal="center" vertical="center" wrapText="1"/>
    </xf>
    <xf numFmtId="0" fontId="32" fillId="0" borderId="17" xfId="19" applyFont="1" applyBorder="1" applyAlignment="1">
      <alignment horizontal="center" vertical="center"/>
    </xf>
    <xf numFmtId="0" fontId="32" fillId="0" borderId="18" xfId="19" applyFont="1" applyBorder="1" applyAlignment="1">
      <alignment horizontal="center" vertical="center"/>
    </xf>
    <xf numFmtId="0" fontId="32" fillId="0" borderId="22" xfId="19" applyFont="1" applyBorder="1" applyAlignment="1">
      <alignment horizontal="center" vertical="center"/>
    </xf>
    <xf numFmtId="0" fontId="32" fillId="0" borderId="23" xfId="19" applyFont="1" applyBorder="1" applyAlignment="1">
      <alignment horizontal="center" vertical="center"/>
    </xf>
    <xf numFmtId="0" fontId="32" fillId="0" borderId="24" xfId="19" applyFont="1" applyBorder="1" applyAlignment="1">
      <alignment horizontal="center" vertical="center"/>
    </xf>
    <xf numFmtId="0" fontId="33" fillId="0" borderId="28" xfId="19" applyFont="1" applyBorder="1" applyAlignment="1">
      <alignment horizontal="left" vertical="top" wrapText="1"/>
    </xf>
    <xf numFmtId="0" fontId="32" fillId="0" borderId="32" xfId="19" applyFont="1" applyBorder="1" applyAlignment="1">
      <alignment horizontal="center" vertical="center"/>
    </xf>
    <xf numFmtId="0" fontId="33" fillId="0" borderId="17" xfId="19" applyFont="1" applyBorder="1" applyAlignment="1">
      <alignment horizontal="left" vertical="top" wrapText="1"/>
    </xf>
    <xf numFmtId="0" fontId="32" fillId="0" borderId="0" xfId="19" applyFont="1" applyBorder="1" applyAlignment="1">
      <alignment horizontal="center" vertical="center"/>
    </xf>
    <xf numFmtId="0" fontId="33" fillId="0" borderId="0" xfId="19" applyFont="1" applyBorder="1" applyAlignment="1">
      <alignment horizontal="left" vertical="top" wrapText="1"/>
    </xf>
    <xf numFmtId="0" fontId="33" fillId="0" borderId="23" xfId="19" applyFont="1" applyBorder="1" applyAlignment="1">
      <alignment horizontal="left" vertical="top" wrapText="1"/>
    </xf>
    <xf numFmtId="0" fontId="28" fillId="0" borderId="16" xfId="2" applyBorder="1" applyAlignment="1">
      <alignment horizontal="center" vertical="center" wrapText="1"/>
    </xf>
    <xf numFmtId="0" fontId="28" fillId="0" borderId="17" xfId="2" applyFont="1" applyBorder="1" applyAlignment="1">
      <alignment horizontal="center" vertical="center"/>
    </xf>
    <xf numFmtId="0" fontId="28" fillId="0" borderId="18" xfId="2" applyFont="1" applyBorder="1" applyAlignment="1">
      <alignment horizontal="center" vertical="center"/>
    </xf>
    <xf numFmtId="0" fontId="28" fillId="0" borderId="22" xfId="2" applyFont="1" applyBorder="1" applyAlignment="1">
      <alignment horizontal="center" vertical="center"/>
    </xf>
    <xf numFmtId="0" fontId="28" fillId="0" borderId="23" xfId="2" applyFont="1" applyBorder="1" applyAlignment="1">
      <alignment horizontal="center" vertical="center"/>
    </xf>
    <xf numFmtId="0" fontId="28" fillId="0" borderId="24" xfId="2" applyFont="1" applyBorder="1" applyAlignment="1">
      <alignment horizontal="center" vertical="center"/>
    </xf>
    <xf numFmtId="0" fontId="29" fillId="0" borderId="28" xfId="2" applyFont="1" applyBorder="1" applyAlignment="1">
      <alignment horizontal="left" vertical="top" wrapText="1"/>
    </xf>
    <xf numFmtId="0" fontId="28" fillId="0" borderId="32" xfId="2" applyFont="1" applyBorder="1" applyAlignment="1">
      <alignment horizontal="center" vertical="center"/>
    </xf>
    <xf numFmtId="0" fontId="29" fillId="0" borderId="17" xfId="2" applyFont="1" applyBorder="1" applyAlignment="1">
      <alignment horizontal="left" vertical="top" wrapText="1"/>
    </xf>
    <xf numFmtId="0" fontId="28" fillId="0" borderId="0" xfId="2" applyFont="1" applyBorder="1" applyAlignment="1">
      <alignment horizontal="center" vertical="center"/>
    </xf>
    <xf numFmtId="0" fontId="29" fillId="0" borderId="0" xfId="2" applyFont="1" applyBorder="1" applyAlignment="1">
      <alignment horizontal="left" vertical="top" wrapText="1"/>
    </xf>
    <xf numFmtId="0" fontId="29" fillId="0" borderId="23" xfId="2" applyFont="1" applyBorder="1" applyAlignment="1">
      <alignment horizontal="left" vertical="top" wrapText="1"/>
    </xf>
    <xf numFmtId="0" fontId="32" fillId="0" borderId="16" xfId="20" applyBorder="1" applyAlignment="1">
      <alignment horizontal="center" vertical="center" wrapText="1"/>
    </xf>
    <xf numFmtId="0" fontId="32" fillId="0" borderId="18" xfId="20" applyFont="1" applyBorder="1" applyAlignment="1">
      <alignment horizontal="center" vertical="center"/>
    </xf>
    <xf numFmtId="0" fontId="32" fillId="0" borderId="22" xfId="20" applyFont="1" applyBorder="1" applyAlignment="1">
      <alignment horizontal="center" vertical="center"/>
    </xf>
    <xf numFmtId="0" fontId="32" fillId="0" borderId="24" xfId="20" applyFont="1" applyBorder="1" applyAlignment="1">
      <alignment horizontal="center" vertical="center"/>
    </xf>
    <xf numFmtId="0" fontId="33" fillId="0" borderId="28" xfId="20" applyFont="1" applyBorder="1" applyAlignment="1">
      <alignment horizontal="left" vertical="top" wrapText="1"/>
    </xf>
    <xf numFmtId="0" fontId="32" fillId="0" borderId="32" xfId="20" applyFont="1" applyBorder="1" applyAlignment="1">
      <alignment horizontal="center" vertical="center"/>
    </xf>
    <xf numFmtId="0" fontId="32" fillId="0" borderId="16" xfId="21" applyBorder="1" applyAlignment="1">
      <alignment horizontal="center" vertical="center" wrapText="1"/>
    </xf>
    <xf numFmtId="0" fontId="32" fillId="0" borderId="17" xfId="21" applyFont="1" applyBorder="1" applyAlignment="1">
      <alignment horizontal="center" vertical="center"/>
    </xf>
    <xf numFmtId="0" fontId="33" fillId="0" borderId="28" xfId="21" applyFont="1" applyBorder="1" applyAlignment="1">
      <alignment horizontal="left" vertical="top" wrapText="1"/>
    </xf>
    <xf numFmtId="0" fontId="32" fillId="0" borderId="32" xfId="21" applyFont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/>
    </xf>
    <xf numFmtId="0" fontId="33" fillId="0" borderId="17" xfId="21" applyFont="1" applyBorder="1" applyAlignment="1">
      <alignment horizontal="left" vertical="top" wrapText="1"/>
    </xf>
    <xf numFmtId="0" fontId="32" fillId="0" borderId="0" xfId="21" applyFont="1" applyBorder="1" applyAlignment="1">
      <alignment horizontal="center" vertical="center"/>
    </xf>
    <xf numFmtId="0" fontId="37" fillId="0" borderId="17" xfId="21" applyFont="1" applyBorder="1" applyAlignment="1">
      <alignment horizontal="left" vertical="top" wrapText="1"/>
    </xf>
    <xf numFmtId="0" fontId="38" fillId="0" borderId="0" xfId="21" applyFont="1" applyBorder="1" applyAlignment="1">
      <alignment horizontal="center" vertical="center"/>
    </xf>
    <xf numFmtId="0" fontId="33" fillId="0" borderId="0" xfId="21" applyFont="1" applyBorder="1" applyAlignment="1">
      <alignment horizontal="left" vertical="top" wrapText="1"/>
    </xf>
    <xf numFmtId="0" fontId="37" fillId="0" borderId="0" xfId="21" applyFont="1" applyBorder="1" applyAlignment="1">
      <alignment horizontal="left" vertical="top" wrapText="1"/>
    </xf>
    <xf numFmtId="0" fontId="33" fillId="0" borderId="23" xfId="21" applyFont="1" applyBorder="1" applyAlignment="1">
      <alignment horizontal="left" vertical="top" wrapText="1"/>
    </xf>
    <xf numFmtId="0" fontId="32" fillId="0" borderId="23" xfId="21" applyFont="1" applyBorder="1" applyAlignment="1">
      <alignment horizontal="center" vertical="center"/>
    </xf>
    <xf numFmtId="0" fontId="32" fillId="0" borderId="16" xfId="23" applyBorder="1" applyAlignment="1">
      <alignment horizontal="center" vertical="center" wrapText="1"/>
    </xf>
    <xf numFmtId="0" fontId="32" fillId="0" borderId="18" xfId="23" applyFont="1" applyBorder="1" applyAlignment="1">
      <alignment horizontal="center" vertical="center"/>
    </xf>
    <xf numFmtId="0" fontId="32" fillId="0" borderId="22" xfId="23" applyFont="1" applyBorder="1" applyAlignment="1">
      <alignment horizontal="center" vertical="center"/>
    </xf>
    <xf numFmtId="0" fontId="32" fillId="0" borderId="24" xfId="23" applyFont="1" applyBorder="1" applyAlignment="1">
      <alignment horizontal="center" vertical="center"/>
    </xf>
    <xf numFmtId="0" fontId="33" fillId="0" borderId="28" xfId="23" applyFont="1" applyBorder="1" applyAlignment="1">
      <alignment horizontal="left" vertical="top" wrapText="1"/>
    </xf>
    <xf numFmtId="0" fontId="32" fillId="0" borderId="32" xfId="23" applyFont="1" applyBorder="1" applyAlignment="1">
      <alignment horizontal="center" vertical="center"/>
    </xf>
    <xf numFmtId="0" fontId="32" fillId="0" borderId="16" xfId="24" applyBorder="1" applyAlignment="1">
      <alignment horizontal="center" vertical="center" wrapText="1"/>
    </xf>
    <xf numFmtId="0" fontId="32" fillId="0" borderId="18" xfId="24" applyFont="1" applyBorder="1" applyAlignment="1">
      <alignment horizontal="center" vertical="center"/>
    </xf>
    <xf numFmtId="0" fontId="32" fillId="0" borderId="22" xfId="24" applyFont="1" applyBorder="1" applyAlignment="1">
      <alignment horizontal="center" vertical="center"/>
    </xf>
    <xf numFmtId="0" fontId="32" fillId="0" borderId="24" xfId="24" applyFont="1" applyBorder="1" applyAlignment="1">
      <alignment horizontal="center" vertical="center"/>
    </xf>
    <xf numFmtId="0" fontId="33" fillId="0" borderId="28" xfId="24" applyFont="1" applyBorder="1" applyAlignment="1">
      <alignment horizontal="left" vertical="top" wrapText="1"/>
    </xf>
    <xf numFmtId="0" fontId="32" fillId="0" borderId="32" xfId="24" applyFont="1" applyBorder="1" applyAlignment="1">
      <alignment horizontal="center" vertical="center"/>
    </xf>
    <xf numFmtId="0" fontId="32" fillId="0" borderId="16" xfId="25" applyBorder="1" applyAlignment="1">
      <alignment horizontal="center" vertical="center" wrapText="1"/>
    </xf>
    <xf numFmtId="0" fontId="32" fillId="0" borderId="18" xfId="25" applyFont="1" applyBorder="1" applyAlignment="1">
      <alignment horizontal="center" vertical="center"/>
    </xf>
    <xf numFmtId="0" fontId="32" fillId="0" borderId="22" xfId="25" applyFont="1" applyBorder="1" applyAlignment="1">
      <alignment horizontal="center" vertical="center"/>
    </xf>
    <xf numFmtId="0" fontId="32" fillId="0" borderId="24" xfId="25" applyFont="1" applyBorder="1" applyAlignment="1">
      <alignment horizontal="center" vertical="center"/>
    </xf>
    <xf numFmtId="0" fontId="33" fillId="0" borderId="28" xfId="25" applyFont="1" applyBorder="1" applyAlignment="1">
      <alignment horizontal="left" vertical="top" wrapText="1"/>
    </xf>
    <xf numFmtId="0" fontId="32" fillId="0" borderId="32" xfId="25" applyFont="1" applyBorder="1" applyAlignment="1">
      <alignment horizontal="center" vertical="center"/>
    </xf>
    <xf numFmtId="0" fontId="28" fillId="0" borderId="16" xfId="28" applyBorder="1" applyAlignment="1">
      <alignment horizontal="center" vertical="center" wrapText="1"/>
    </xf>
    <xf numFmtId="0" fontId="28" fillId="0" borderId="18" xfId="28" applyFont="1" applyBorder="1" applyAlignment="1">
      <alignment horizontal="center" vertical="center"/>
    </xf>
    <xf numFmtId="0" fontId="28" fillId="0" borderId="22" xfId="28" applyFont="1" applyBorder="1" applyAlignment="1">
      <alignment horizontal="center" vertical="center"/>
    </xf>
    <xf numFmtId="0" fontId="28" fillId="0" borderId="24" xfId="28" applyFont="1" applyBorder="1" applyAlignment="1">
      <alignment horizontal="center" vertical="center"/>
    </xf>
    <xf numFmtId="0" fontId="29" fillId="0" borderId="28" xfId="28" applyFont="1" applyBorder="1" applyAlignment="1">
      <alignment horizontal="left" vertical="top" wrapText="1"/>
    </xf>
    <xf numFmtId="0" fontId="28" fillId="0" borderId="32" xfId="28" applyFont="1" applyBorder="1" applyAlignment="1">
      <alignment horizontal="center" vertical="center"/>
    </xf>
    <xf numFmtId="0" fontId="28" fillId="0" borderId="47" xfId="28" applyFont="1" applyBorder="1" applyAlignment="1">
      <alignment horizontal="center" vertical="center"/>
    </xf>
    <xf numFmtId="0" fontId="44" fillId="0" borderId="16" xfId="27" applyBorder="1" applyAlignment="1">
      <alignment horizontal="center" vertical="center" wrapText="1"/>
    </xf>
    <xf numFmtId="0" fontId="44" fillId="0" borderId="18" xfId="27" applyFont="1" applyBorder="1" applyAlignment="1">
      <alignment horizontal="center" vertical="center"/>
    </xf>
    <xf numFmtId="0" fontId="44" fillId="0" borderId="22" xfId="27" applyFont="1" applyBorder="1" applyAlignment="1">
      <alignment horizontal="center" vertical="center"/>
    </xf>
    <xf numFmtId="0" fontId="44" fillId="0" borderId="24" xfId="27" applyFont="1" applyBorder="1" applyAlignment="1">
      <alignment horizontal="center" vertical="center"/>
    </xf>
    <xf numFmtId="0" fontId="45" fillId="0" borderId="28" xfId="27" applyFont="1" applyBorder="1" applyAlignment="1">
      <alignment horizontal="left" vertical="top" wrapText="1"/>
    </xf>
    <xf numFmtId="0" fontId="44" fillId="0" borderId="32" xfId="27" applyFont="1" applyBorder="1" applyAlignment="1">
      <alignment horizontal="center" vertical="center"/>
    </xf>
    <xf numFmtId="0" fontId="45" fillId="0" borderId="0" xfId="29" applyFont="1" applyBorder="1" applyAlignment="1">
      <alignment horizontal="left" vertical="top" wrapText="1"/>
    </xf>
    <xf numFmtId="0" fontId="44" fillId="0" borderId="0" xfId="29" applyFont="1" applyBorder="1" applyAlignment="1">
      <alignment horizontal="center" vertical="center"/>
    </xf>
    <xf numFmtId="0" fontId="45" fillId="0" borderId="23" xfId="29" applyFont="1" applyBorder="1" applyAlignment="1">
      <alignment horizontal="left" vertical="top" wrapText="1"/>
    </xf>
    <xf numFmtId="0" fontId="44" fillId="0" borderId="23" xfId="29" applyFont="1" applyBorder="1" applyAlignment="1">
      <alignment horizontal="center" vertical="center"/>
    </xf>
    <xf numFmtId="0" fontId="44" fillId="0" borderId="16" xfId="29" applyBorder="1" applyAlignment="1">
      <alignment horizontal="center" vertical="center" wrapText="1"/>
    </xf>
    <xf numFmtId="0" fontId="44" fillId="0" borderId="54" xfId="29" applyFont="1" applyBorder="1" applyAlignment="1">
      <alignment horizontal="center" vertical="center"/>
    </xf>
    <xf numFmtId="0" fontId="45" fillId="0" borderId="28" xfId="29" applyFont="1" applyBorder="1" applyAlignment="1">
      <alignment horizontal="left" vertical="top" wrapText="1"/>
    </xf>
    <xf numFmtId="0" fontId="44" fillId="0" borderId="32" xfId="29" applyFont="1" applyBorder="1" applyAlignment="1">
      <alignment horizontal="center" vertical="center"/>
    </xf>
    <xf numFmtId="0" fontId="44" fillId="0" borderId="22" xfId="29" applyFont="1" applyBorder="1" applyAlignment="1">
      <alignment horizontal="center" vertical="center"/>
    </xf>
    <xf numFmtId="0" fontId="34" fillId="0" borderId="17" xfId="29" applyFont="1" applyBorder="1" applyAlignment="1">
      <alignment horizontal="left" vertical="top" wrapText="1"/>
    </xf>
    <xf numFmtId="0" fontId="35" fillId="0" borderId="0" xfId="29" applyFont="1" applyBorder="1" applyAlignment="1">
      <alignment horizontal="center" vertical="center"/>
    </xf>
    <xf numFmtId="0" fontId="44" fillId="0" borderId="17" xfId="29" applyFont="1" applyBorder="1" applyAlignment="1">
      <alignment horizontal="center" vertical="center"/>
    </xf>
    <xf numFmtId="0" fontId="44" fillId="0" borderId="18" xfId="29" applyFont="1" applyBorder="1" applyAlignment="1">
      <alignment horizontal="center" vertical="center"/>
    </xf>
    <xf numFmtId="0" fontId="44" fillId="0" borderId="24" xfId="29" applyFont="1" applyBorder="1" applyAlignment="1">
      <alignment horizontal="center" vertical="center"/>
    </xf>
    <xf numFmtId="0" fontId="34" fillId="0" borderId="0" xfId="29" applyFont="1" applyBorder="1" applyAlignment="1">
      <alignment horizontal="left" vertical="top" wrapText="1"/>
    </xf>
    <xf numFmtId="0" fontId="47" fillId="0" borderId="0" xfId="29" applyFont="1" applyBorder="1" applyAlignment="1">
      <alignment horizontal="left" vertical="top" wrapText="1"/>
    </xf>
    <xf numFmtId="0" fontId="48" fillId="0" borderId="0" xfId="29" applyFont="1" applyBorder="1" applyAlignment="1">
      <alignment horizontal="center" vertical="center"/>
    </xf>
    <xf numFmtId="0" fontId="45" fillId="0" borderId="17" xfId="29" applyFont="1" applyBorder="1" applyAlignment="1">
      <alignment horizontal="left" vertical="top" wrapText="1"/>
    </xf>
    <xf numFmtId="0" fontId="44" fillId="0" borderId="16" xfId="30" applyBorder="1" applyAlignment="1">
      <alignment horizontal="center" vertical="center" wrapText="1"/>
    </xf>
    <xf numFmtId="0" fontId="44" fillId="0" borderId="17" xfId="30" applyFont="1" applyBorder="1" applyAlignment="1">
      <alignment horizontal="center" vertical="center"/>
    </xf>
    <xf numFmtId="0" fontId="44" fillId="0" borderId="18" xfId="30" applyFont="1" applyBorder="1" applyAlignment="1">
      <alignment horizontal="center" vertical="center"/>
    </xf>
    <xf numFmtId="0" fontId="44" fillId="0" borderId="22" xfId="30" applyFont="1" applyBorder="1" applyAlignment="1">
      <alignment horizontal="center" vertical="center"/>
    </xf>
    <xf numFmtId="0" fontId="44" fillId="0" borderId="23" xfId="30" applyFont="1" applyBorder="1" applyAlignment="1">
      <alignment horizontal="center" vertical="center"/>
    </xf>
    <xf numFmtId="0" fontId="44" fillId="0" borderId="24" xfId="30" applyFont="1" applyBorder="1" applyAlignment="1">
      <alignment horizontal="center" vertical="center"/>
    </xf>
    <xf numFmtId="0" fontId="45" fillId="0" borderId="28" xfId="30" applyFont="1" applyBorder="1" applyAlignment="1">
      <alignment horizontal="left" vertical="top" wrapText="1"/>
    </xf>
    <xf numFmtId="0" fontId="44" fillId="0" borderId="32" xfId="30" applyFont="1" applyBorder="1" applyAlignment="1">
      <alignment horizontal="center" vertical="center"/>
    </xf>
    <xf numFmtId="0" fontId="45" fillId="0" borderId="54" xfId="30" applyFont="1" applyBorder="1" applyAlignment="1">
      <alignment horizontal="left" vertical="top" wrapText="1"/>
    </xf>
    <xf numFmtId="0" fontId="44" fillId="0" borderId="0" xfId="30" applyFont="1" applyBorder="1" applyAlignment="1">
      <alignment horizontal="center" vertical="center"/>
    </xf>
    <xf numFmtId="0" fontId="45" fillId="0" borderId="17" xfId="30" applyFont="1" applyBorder="1" applyAlignment="1">
      <alignment horizontal="left" vertical="top" wrapText="1"/>
    </xf>
    <xf numFmtId="0" fontId="45" fillId="0" borderId="0" xfId="30" applyFont="1" applyBorder="1" applyAlignment="1">
      <alignment horizontal="left" vertical="top" wrapText="1"/>
    </xf>
    <xf numFmtId="0" fontId="45" fillId="0" borderId="23" xfId="30" applyFont="1" applyBorder="1" applyAlignment="1">
      <alignment horizontal="left" vertical="top" wrapText="1"/>
    </xf>
    <xf numFmtId="0" fontId="28" fillId="0" borderId="16" xfId="31" applyBorder="1" applyAlignment="1">
      <alignment horizontal="center" vertical="center" wrapText="1"/>
    </xf>
    <xf numFmtId="0" fontId="28" fillId="0" borderId="17" xfId="31" applyFont="1" applyBorder="1" applyAlignment="1">
      <alignment horizontal="center" vertical="center"/>
    </xf>
    <xf numFmtId="0" fontId="28" fillId="0" borderId="18" xfId="31" applyFont="1" applyBorder="1" applyAlignment="1">
      <alignment horizontal="center" vertical="center"/>
    </xf>
    <xf numFmtId="0" fontId="28" fillId="0" borderId="22" xfId="31" applyFont="1" applyBorder="1" applyAlignment="1">
      <alignment horizontal="center" vertical="center"/>
    </xf>
    <xf numFmtId="0" fontId="28" fillId="0" borderId="23" xfId="31" applyFont="1" applyBorder="1" applyAlignment="1">
      <alignment horizontal="center" vertical="center"/>
    </xf>
    <xf numFmtId="0" fontId="28" fillId="0" borderId="24" xfId="31" applyFont="1" applyBorder="1" applyAlignment="1">
      <alignment horizontal="center" vertical="center"/>
    </xf>
    <xf numFmtId="0" fontId="29" fillId="0" borderId="28" xfId="31" applyFont="1" applyBorder="1" applyAlignment="1">
      <alignment horizontal="left" vertical="top" wrapText="1"/>
    </xf>
    <xf numFmtId="0" fontId="28" fillId="0" borderId="32" xfId="31" applyFont="1" applyBorder="1" applyAlignment="1">
      <alignment horizontal="center" vertical="center"/>
    </xf>
    <xf numFmtId="0" fontId="29" fillId="0" borderId="54" xfId="31" applyFont="1" applyBorder="1" applyAlignment="1">
      <alignment horizontal="left" vertical="top" wrapText="1"/>
    </xf>
    <xf numFmtId="0" fontId="28" fillId="0" borderId="0" xfId="31" applyFont="1" applyBorder="1" applyAlignment="1">
      <alignment horizontal="center" vertical="center"/>
    </xf>
    <xf numFmtId="0" fontId="29" fillId="0" borderId="17" xfId="31" applyFont="1" applyBorder="1" applyAlignment="1">
      <alignment horizontal="left" vertical="top" wrapText="1"/>
    </xf>
    <xf numFmtId="0" fontId="29" fillId="0" borderId="0" xfId="31" applyFont="1" applyBorder="1" applyAlignment="1">
      <alignment horizontal="left" vertical="top" wrapText="1"/>
    </xf>
    <xf numFmtId="0" fontId="29" fillId="0" borderId="23" xfId="31" applyFont="1" applyBorder="1" applyAlignment="1">
      <alignment horizontal="left" vertical="top" wrapText="1"/>
    </xf>
    <xf numFmtId="0" fontId="29" fillId="0" borderId="28" xfId="32" applyFont="1" applyBorder="1" applyAlignment="1">
      <alignment horizontal="left" vertical="top" wrapText="1"/>
    </xf>
    <xf numFmtId="0" fontId="28" fillId="0" borderId="32" xfId="32" applyFont="1" applyBorder="1" applyAlignment="1">
      <alignment horizontal="center" vertical="center"/>
    </xf>
    <xf numFmtId="0" fontId="28" fillId="0" borderId="22" xfId="32" applyFont="1" applyBorder="1" applyAlignment="1">
      <alignment horizontal="center" vertical="center"/>
    </xf>
    <xf numFmtId="0" fontId="29" fillId="0" borderId="17" xfId="32" applyFont="1" applyBorder="1" applyAlignment="1">
      <alignment horizontal="left" vertical="top" wrapText="1"/>
    </xf>
    <xf numFmtId="0" fontId="28" fillId="0" borderId="0" xfId="32" applyFont="1" applyBorder="1" applyAlignment="1">
      <alignment horizontal="center" vertical="center"/>
    </xf>
    <xf numFmtId="0" fontId="29" fillId="0" borderId="0" xfId="32" applyFont="1" applyBorder="1" applyAlignment="1">
      <alignment horizontal="left" vertical="top" wrapText="1"/>
    </xf>
    <xf numFmtId="0" fontId="29" fillId="0" borderId="23" xfId="32" applyFont="1" applyBorder="1" applyAlignment="1">
      <alignment horizontal="left" vertical="top" wrapText="1"/>
    </xf>
    <xf numFmtId="0" fontId="28" fillId="0" borderId="23" xfId="32" applyFont="1" applyBorder="1" applyAlignment="1">
      <alignment horizontal="center" vertical="center"/>
    </xf>
    <xf numFmtId="0" fontId="28" fillId="0" borderId="16" xfId="32" applyBorder="1" applyAlignment="1">
      <alignment horizontal="center" vertical="center" wrapText="1"/>
    </xf>
    <xf numFmtId="0" fontId="28" fillId="0" borderId="17" xfId="32" applyFont="1" applyBorder="1" applyAlignment="1">
      <alignment horizontal="center" vertical="center"/>
    </xf>
    <xf numFmtId="0" fontId="28" fillId="0" borderId="18" xfId="32" applyFont="1" applyBorder="1" applyAlignment="1">
      <alignment horizontal="center" vertical="center"/>
    </xf>
    <xf numFmtId="0" fontId="28" fillId="0" borderId="24" xfId="32" applyFont="1" applyBorder="1" applyAlignment="1">
      <alignment horizontal="center" vertical="center"/>
    </xf>
    <xf numFmtId="0" fontId="44" fillId="0" borderId="16" xfId="33" applyBorder="1" applyAlignment="1">
      <alignment horizontal="center" vertical="center" wrapText="1"/>
    </xf>
    <xf numFmtId="0" fontId="44" fillId="0" borderId="47" xfId="33" applyFont="1" applyBorder="1" applyAlignment="1">
      <alignment horizontal="center" vertical="center"/>
    </xf>
    <xf numFmtId="0" fontId="45" fillId="0" borderId="28" xfId="33" applyFont="1" applyBorder="1" applyAlignment="1">
      <alignment horizontal="left" vertical="top" wrapText="1"/>
    </xf>
    <xf numFmtId="0" fontId="44" fillId="0" borderId="32" xfId="33" applyFont="1" applyBorder="1" applyAlignment="1">
      <alignment horizontal="center" vertical="center"/>
    </xf>
    <xf numFmtId="0" fontId="44" fillId="0" borderId="22" xfId="33" applyFont="1" applyBorder="1" applyAlignment="1">
      <alignment horizontal="center" vertical="center"/>
    </xf>
    <xf numFmtId="0" fontId="28" fillId="0" borderId="16" xfId="35" applyBorder="1" applyAlignment="1">
      <alignment horizontal="center" vertical="center" wrapText="1"/>
    </xf>
    <xf numFmtId="0" fontId="28" fillId="0" borderId="18" xfId="35" applyFont="1" applyBorder="1" applyAlignment="1">
      <alignment horizontal="center" vertical="center"/>
    </xf>
    <xf numFmtId="0" fontId="28" fillId="0" borderId="22" xfId="35" applyFont="1" applyBorder="1" applyAlignment="1">
      <alignment horizontal="center" vertical="center"/>
    </xf>
    <xf numFmtId="0" fontId="28" fillId="0" borderId="24" xfId="35" applyFont="1" applyBorder="1" applyAlignment="1">
      <alignment horizontal="center" vertical="center"/>
    </xf>
    <xf numFmtId="0" fontId="29" fillId="0" borderId="28" xfId="35" applyFont="1" applyBorder="1" applyAlignment="1">
      <alignment horizontal="left" vertical="top" wrapText="1"/>
    </xf>
    <xf numFmtId="0" fontId="28" fillId="0" borderId="32" xfId="35" applyFont="1" applyBorder="1" applyAlignment="1">
      <alignment horizontal="center" vertical="center"/>
    </xf>
    <xf numFmtId="0" fontId="44" fillId="0" borderId="16" xfId="36" applyBorder="1" applyAlignment="1">
      <alignment horizontal="center" vertical="center" wrapText="1"/>
    </xf>
    <xf numFmtId="0" fontId="44" fillId="0" borderId="17" xfId="36" applyFont="1" applyBorder="1" applyAlignment="1">
      <alignment horizontal="center" vertical="center"/>
    </xf>
    <xf numFmtId="0" fontId="44" fillId="0" borderId="18" xfId="36" applyFont="1" applyBorder="1" applyAlignment="1">
      <alignment horizontal="center" vertical="center"/>
    </xf>
    <xf numFmtId="0" fontId="44" fillId="0" borderId="22" xfId="36" applyFont="1" applyBorder="1" applyAlignment="1">
      <alignment horizontal="center" vertical="center"/>
    </xf>
    <xf numFmtId="0" fontId="44" fillId="0" borderId="23" xfId="36" applyFont="1" applyBorder="1" applyAlignment="1">
      <alignment horizontal="center" vertical="center"/>
    </xf>
    <xf numFmtId="0" fontId="44" fillId="0" borderId="24" xfId="36" applyFont="1" applyBorder="1" applyAlignment="1">
      <alignment horizontal="center" vertical="center"/>
    </xf>
    <xf numFmtId="0" fontId="45" fillId="0" borderId="28" xfId="36" applyFont="1" applyBorder="1" applyAlignment="1">
      <alignment horizontal="left" vertical="top" wrapText="1"/>
    </xf>
    <xf numFmtId="0" fontId="44" fillId="0" borderId="32" xfId="36" applyFont="1" applyBorder="1" applyAlignment="1">
      <alignment horizontal="center" vertical="center"/>
    </xf>
    <xf numFmtId="0" fontId="45" fillId="0" borderId="17" xfId="36" applyFont="1" applyBorder="1" applyAlignment="1">
      <alignment horizontal="left" vertical="top" wrapText="1"/>
    </xf>
    <xf numFmtId="0" fontId="44" fillId="0" borderId="0" xfId="36" applyFont="1" applyBorder="1" applyAlignment="1">
      <alignment horizontal="center" vertical="center"/>
    </xf>
    <xf numFmtId="0" fontId="45" fillId="0" borderId="0" xfId="36" applyFont="1" applyBorder="1" applyAlignment="1">
      <alignment horizontal="left" vertical="top" wrapText="1"/>
    </xf>
    <xf numFmtId="0" fontId="45" fillId="0" borderId="23" xfId="36" applyFont="1" applyBorder="1" applyAlignment="1">
      <alignment horizontal="left" vertical="top" wrapText="1"/>
    </xf>
    <xf numFmtId="0" fontId="44" fillId="0" borderId="16" xfId="37" applyBorder="1" applyAlignment="1">
      <alignment horizontal="center" vertical="center" wrapText="1"/>
    </xf>
    <xf numFmtId="0" fontId="44" fillId="0" borderId="17" xfId="37" applyFont="1" applyBorder="1" applyAlignment="1">
      <alignment horizontal="center" vertical="center"/>
    </xf>
    <xf numFmtId="0" fontId="44" fillId="0" borderId="18" xfId="37" applyFont="1" applyBorder="1" applyAlignment="1">
      <alignment horizontal="center" vertical="center"/>
    </xf>
    <xf numFmtId="0" fontId="44" fillId="0" borderId="22" xfId="37" applyFont="1" applyBorder="1" applyAlignment="1">
      <alignment horizontal="center" vertical="center"/>
    </xf>
    <xf numFmtId="0" fontId="44" fillId="0" borderId="23" xfId="37" applyFont="1" applyBorder="1" applyAlignment="1">
      <alignment horizontal="center" vertical="center"/>
    </xf>
    <xf numFmtId="0" fontId="44" fillId="0" borderId="24" xfId="37" applyFont="1" applyBorder="1" applyAlignment="1">
      <alignment horizontal="center" vertical="center"/>
    </xf>
    <xf numFmtId="0" fontId="45" fillId="0" borderId="28" xfId="37" applyFont="1" applyBorder="1" applyAlignment="1">
      <alignment horizontal="left" vertical="top" wrapText="1"/>
    </xf>
    <xf numFmtId="0" fontId="44" fillId="0" borderId="32" xfId="37" applyFont="1" applyBorder="1" applyAlignment="1">
      <alignment horizontal="center" vertical="center"/>
    </xf>
    <xf numFmtId="0" fontId="45" fillId="0" borderId="17" xfId="37" applyFont="1" applyBorder="1" applyAlignment="1">
      <alignment horizontal="left" vertical="top" wrapText="1"/>
    </xf>
    <xf numFmtId="0" fontId="44" fillId="0" borderId="0" xfId="37" applyFont="1" applyBorder="1" applyAlignment="1">
      <alignment horizontal="center" vertical="center"/>
    </xf>
    <xf numFmtId="0" fontId="45" fillId="0" borderId="0" xfId="37" applyFont="1" applyBorder="1" applyAlignment="1">
      <alignment horizontal="left" vertical="top" wrapText="1"/>
    </xf>
    <xf numFmtId="0" fontId="45" fillId="0" borderId="23" xfId="37" applyFont="1" applyBorder="1" applyAlignment="1">
      <alignment horizontal="left" vertical="top" wrapText="1"/>
    </xf>
    <xf numFmtId="0" fontId="50" fillId="0" borderId="16" xfId="38" applyBorder="1" applyAlignment="1">
      <alignment horizontal="center" vertical="center" wrapText="1"/>
    </xf>
    <xf numFmtId="0" fontId="50" fillId="0" borderId="17" xfId="38" applyFont="1" applyBorder="1" applyAlignment="1">
      <alignment horizontal="center" vertical="center"/>
    </xf>
    <xf numFmtId="0" fontId="50" fillId="0" borderId="18" xfId="38" applyFont="1" applyBorder="1" applyAlignment="1">
      <alignment horizontal="center" vertical="center"/>
    </xf>
    <xf numFmtId="0" fontId="50" fillId="0" borderId="22" xfId="38" applyFont="1" applyBorder="1" applyAlignment="1">
      <alignment horizontal="center" vertical="center"/>
    </xf>
    <xf numFmtId="0" fontId="50" fillId="0" borderId="23" xfId="38" applyFont="1" applyBorder="1" applyAlignment="1">
      <alignment horizontal="center" vertical="center"/>
    </xf>
    <xf numFmtId="0" fontId="50" fillId="0" borderId="24" xfId="38" applyFont="1" applyBorder="1" applyAlignment="1">
      <alignment horizontal="center" vertical="center"/>
    </xf>
    <xf numFmtId="0" fontId="51" fillId="0" borderId="28" xfId="38" applyFont="1" applyBorder="1" applyAlignment="1">
      <alignment horizontal="left" vertical="top" wrapText="1"/>
    </xf>
    <xf numFmtId="0" fontId="50" fillId="0" borderId="32" xfId="38" applyFont="1" applyBorder="1" applyAlignment="1">
      <alignment horizontal="center" vertical="center"/>
    </xf>
    <xf numFmtId="0" fontId="51" fillId="0" borderId="17" xfId="38" applyFont="1" applyBorder="1" applyAlignment="1">
      <alignment horizontal="left" vertical="top" wrapText="1"/>
    </xf>
    <xf numFmtId="0" fontId="50" fillId="0" borderId="0" xfId="38" applyFont="1" applyBorder="1" applyAlignment="1">
      <alignment horizontal="center" vertical="center"/>
    </xf>
    <xf numFmtId="0" fontId="51" fillId="0" borderId="0" xfId="38" applyFont="1" applyBorder="1" applyAlignment="1">
      <alignment horizontal="left" vertical="top" wrapText="1"/>
    </xf>
    <xf numFmtId="0" fontId="51" fillId="0" borderId="23" xfId="38" applyFont="1" applyBorder="1" applyAlignment="1">
      <alignment horizontal="left" vertical="top" wrapText="1"/>
    </xf>
    <xf numFmtId="0" fontId="50" fillId="0" borderId="16" xfId="39" applyBorder="1" applyAlignment="1">
      <alignment horizontal="center" vertical="center" wrapText="1"/>
    </xf>
    <xf numFmtId="0" fontId="50" fillId="0" borderId="17" xfId="39" applyFont="1" applyBorder="1" applyAlignment="1">
      <alignment horizontal="center" vertical="center"/>
    </xf>
    <xf numFmtId="0" fontId="50" fillId="0" borderId="18" xfId="39" applyFont="1" applyBorder="1" applyAlignment="1">
      <alignment horizontal="center" vertical="center"/>
    </xf>
    <xf numFmtId="0" fontId="50" fillId="0" borderId="22" xfId="39" applyFont="1" applyBorder="1" applyAlignment="1">
      <alignment horizontal="center" vertical="center"/>
    </xf>
    <xf numFmtId="0" fontId="50" fillId="0" borderId="23" xfId="39" applyFont="1" applyBorder="1" applyAlignment="1">
      <alignment horizontal="center" vertical="center"/>
    </xf>
    <xf numFmtId="0" fontId="50" fillId="0" borderId="24" xfId="39" applyFont="1" applyBorder="1" applyAlignment="1">
      <alignment horizontal="center" vertical="center"/>
    </xf>
    <xf numFmtId="0" fontId="51" fillId="0" borderId="28" xfId="39" applyFont="1" applyBorder="1" applyAlignment="1">
      <alignment horizontal="left" vertical="top" wrapText="1"/>
    </xf>
    <xf numFmtId="0" fontId="50" fillId="0" borderId="32" xfId="39" applyFont="1" applyBorder="1" applyAlignment="1">
      <alignment horizontal="center" vertical="center"/>
    </xf>
    <xf numFmtId="0" fontId="51" fillId="0" borderId="17" xfId="39" applyFont="1" applyBorder="1" applyAlignment="1">
      <alignment horizontal="left" vertical="top" wrapText="1"/>
    </xf>
    <xf numFmtId="0" fontId="50" fillId="0" borderId="0" xfId="39" applyFont="1" applyBorder="1" applyAlignment="1">
      <alignment horizontal="center" vertical="center"/>
    </xf>
    <xf numFmtId="0" fontId="51" fillId="0" borderId="0" xfId="39" applyFont="1" applyBorder="1" applyAlignment="1">
      <alignment horizontal="left" vertical="top" wrapText="1"/>
    </xf>
    <xf numFmtId="0" fontId="51" fillId="0" borderId="23" xfId="39" applyFont="1" applyBorder="1" applyAlignment="1">
      <alignment horizontal="left" vertical="top" wrapText="1"/>
    </xf>
    <xf numFmtId="0" fontId="50" fillId="0" borderId="16" xfId="40" applyBorder="1" applyAlignment="1">
      <alignment horizontal="center" vertical="center" wrapText="1"/>
    </xf>
    <xf numFmtId="0" fontId="50" fillId="0" borderId="17" xfId="40" applyFont="1" applyBorder="1" applyAlignment="1">
      <alignment horizontal="center" vertical="center"/>
    </xf>
    <xf numFmtId="0" fontId="50" fillId="0" borderId="18" xfId="40" applyFont="1" applyBorder="1" applyAlignment="1">
      <alignment horizontal="center" vertical="center"/>
    </xf>
    <xf numFmtId="0" fontId="50" fillId="0" borderId="22" xfId="40" applyFont="1" applyBorder="1" applyAlignment="1">
      <alignment horizontal="center" vertical="center"/>
    </xf>
    <xf numFmtId="0" fontId="50" fillId="0" borderId="23" xfId="40" applyFont="1" applyBorder="1" applyAlignment="1">
      <alignment horizontal="center" vertical="center"/>
    </xf>
    <xf numFmtId="0" fontId="50" fillId="0" borderId="24" xfId="40" applyFont="1" applyBorder="1" applyAlignment="1">
      <alignment horizontal="center" vertical="center"/>
    </xf>
    <xf numFmtId="0" fontId="51" fillId="0" borderId="28" xfId="40" applyFont="1" applyBorder="1" applyAlignment="1">
      <alignment horizontal="left" vertical="top" wrapText="1"/>
    </xf>
    <xf numFmtId="0" fontId="50" fillId="0" borderId="32" xfId="40" applyFont="1" applyBorder="1" applyAlignment="1">
      <alignment horizontal="center" vertical="center"/>
    </xf>
    <xf numFmtId="0" fontId="51" fillId="0" borderId="17" xfId="40" applyFont="1" applyBorder="1" applyAlignment="1">
      <alignment horizontal="left" vertical="top" wrapText="1"/>
    </xf>
    <xf numFmtId="0" fontId="50" fillId="0" borderId="0" xfId="40" applyFont="1" applyBorder="1" applyAlignment="1">
      <alignment horizontal="center" vertical="center"/>
    </xf>
    <xf numFmtId="0" fontId="34" fillId="0" borderId="0" xfId="40" applyFont="1" applyBorder="1" applyAlignment="1">
      <alignment horizontal="left" vertical="top" wrapText="1"/>
    </xf>
    <xf numFmtId="0" fontId="35" fillId="0" borderId="0" xfId="40" applyFont="1" applyBorder="1" applyAlignment="1">
      <alignment horizontal="center" vertical="center"/>
    </xf>
    <xf numFmtId="0" fontId="51" fillId="0" borderId="0" xfId="40" applyFont="1" applyBorder="1" applyAlignment="1">
      <alignment horizontal="left" vertical="top" wrapText="1"/>
    </xf>
    <xf numFmtId="0" fontId="51" fillId="0" borderId="23" xfId="40" applyFont="1" applyBorder="1" applyAlignment="1">
      <alignment horizontal="left" vertical="top" wrapText="1"/>
    </xf>
    <xf numFmtId="0" fontId="50" fillId="0" borderId="16" xfId="41" applyBorder="1" applyAlignment="1">
      <alignment horizontal="center" vertical="center" wrapText="1"/>
    </xf>
    <xf numFmtId="0" fontId="50" fillId="0" borderId="17" xfId="41" applyFont="1" applyBorder="1" applyAlignment="1">
      <alignment horizontal="center" vertical="center"/>
    </xf>
    <xf numFmtId="0" fontId="50" fillId="0" borderId="18" xfId="41" applyFont="1" applyBorder="1" applyAlignment="1">
      <alignment horizontal="center" vertical="center"/>
    </xf>
    <xf numFmtId="0" fontId="50" fillId="0" borderId="22" xfId="41" applyFont="1" applyBorder="1" applyAlignment="1">
      <alignment horizontal="center" vertical="center"/>
    </xf>
    <xf numFmtId="0" fontId="50" fillId="0" borderId="23" xfId="41" applyFont="1" applyBorder="1" applyAlignment="1">
      <alignment horizontal="center" vertical="center"/>
    </xf>
    <xf numFmtId="0" fontId="50" fillId="0" borderId="24" xfId="41" applyFont="1" applyBorder="1" applyAlignment="1">
      <alignment horizontal="center" vertical="center"/>
    </xf>
    <xf numFmtId="0" fontId="51" fillId="0" borderId="28" xfId="41" applyFont="1" applyBorder="1" applyAlignment="1">
      <alignment horizontal="left" vertical="top" wrapText="1"/>
    </xf>
    <xf numFmtId="0" fontId="50" fillId="0" borderId="32" xfId="41" applyFont="1" applyBorder="1" applyAlignment="1">
      <alignment horizontal="center" vertical="center"/>
    </xf>
    <xf numFmtId="0" fontId="51" fillId="0" borderId="17" xfId="41" applyFont="1" applyBorder="1" applyAlignment="1">
      <alignment horizontal="left" vertical="top" wrapText="1"/>
    </xf>
    <xf numFmtId="0" fontId="50" fillId="0" borderId="0" xfId="41" applyFont="1" applyBorder="1" applyAlignment="1">
      <alignment horizontal="center" vertical="center"/>
    </xf>
    <xf numFmtId="0" fontId="51" fillId="0" borderId="0" xfId="41" applyFont="1" applyBorder="1" applyAlignment="1">
      <alignment horizontal="left" vertical="top" wrapText="1"/>
    </xf>
    <xf numFmtId="0" fontId="51" fillId="0" borderId="23" xfId="41" applyFont="1" applyBorder="1" applyAlignment="1">
      <alignment horizontal="left" vertical="top" wrapText="1"/>
    </xf>
    <xf numFmtId="0" fontId="7" fillId="0" borderId="11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47">
    <cellStyle name="Comma" xfId="1" builtinId="3"/>
    <cellStyle name="Comma 2" xfId="6"/>
    <cellStyle name="Comma 3" xfId="8"/>
    <cellStyle name="Comma 3 2" xfId="16"/>
    <cellStyle name="Comma 4" xfId="14"/>
    <cellStyle name="Comma 5" xfId="12"/>
    <cellStyle name="Comma 6" xfId="26"/>
    <cellStyle name="Comma 7" xfId="42"/>
    <cellStyle name="Comma 8" xfId="43"/>
    <cellStyle name="Comma 9" xfId="44"/>
    <cellStyle name="Normal" xfId="0" builtinId="0"/>
    <cellStyle name="Normal 2" xfId="3"/>
    <cellStyle name="Normal 2 2" xfId="15"/>
    <cellStyle name="Normal 3" xfId="5"/>
    <cellStyle name="Normal 4" xfId="9"/>
    <cellStyle name="Normal 4 2" xfId="17"/>
    <cellStyle name="Normal 5" xfId="10"/>
    <cellStyle name="Normal 5 2" xfId="18"/>
    <cellStyle name="Normal 6" xfId="13"/>
    <cellStyle name="Normal 7" xfId="11"/>
    <cellStyle name="Normal_2-5" xfId="41"/>
    <cellStyle name="Normal_Sheet1" xfId="4"/>
    <cellStyle name="Normal_Sheet1_1" xfId="7"/>
    <cellStyle name="Normal_Sheet1_2" xfId="19"/>
    <cellStyle name="Normal_Sheet10" xfId="24"/>
    <cellStyle name="Normal_Sheet11" xfId="27"/>
    <cellStyle name="Normal_Sheet11_1" xfId="28"/>
    <cellStyle name="Normal_Sheet12" xfId="29"/>
    <cellStyle name="Normal_Sheet13" xfId="30"/>
    <cellStyle name="Normal_Sheet13_1" xfId="31"/>
    <cellStyle name="Normal_Sheet14" xfId="32"/>
    <cellStyle name="Normal_Sheet16" xfId="33"/>
    <cellStyle name="Normal_Sheet16_1" xfId="34"/>
    <cellStyle name="Normal_Sheet17" xfId="35"/>
    <cellStyle name="Normal_Sheet18" xfId="36"/>
    <cellStyle name="Normal_Sheet19" xfId="37"/>
    <cellStyle name="Normal_Sheet2" xfId="2"/>
    <cellStyle name="Normal_Sheet2_1" xfId="20"/>
    <cellStyle name="Normal_Sheet20" xfId="38"/>
    <cellStyle name="Normal_Sheet21" xfId="39"/>
    <cellStyle name="Normal_Sheet22" xfId="40"/>
    <cellStyle name="Normal_Sheet6" xfId="21"/>
    <cellStyle name="Normal_Sheet6_1" xfId="22"/>
    <cellStyle name="Normal_Sheet8" xfId="46"/>
    <cellStyle name="Normal_tab1-1" xfId="23"/>
    <cellStyle name="Normal_tab1-2" xfId="25"/>
    <cellStyle name="Normal_tab2-1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68"/>
  <sheetViews>
    <sheetView rightToLeft="1" view="pageBreakPreview" zoomScale="110" zoomScaleSheetLayoutView="110" workbookViewId="0">
      <selection activeCell="H11" sqref="H11"/>
    </sheetView>
  </sheetViews>
  <sheetFormatPr defaultRowHeight="14.25"/>
  <cols>
    <col min="1" max="1" width="16.875" customWidth="1"/>
    <col min="2" max="2" width="8.75" customWidth="1"/>
    <col min="3" max="3" width="10" customWidth="1"/>
    <col min="4" max="4" width="10.625" customWidth="1"/>
    <col min="5" max="5" width="10.25" customWidth="1"/>
    <col min="6" max="6" width="10.375" customWidth="1"/>
    <col min="7" max="10" width="8.75" customWidth="1"/>
    <col min="11" max="11" width="19.75" customWidth="1"/>
    <col min="12" max="12" width="17.375" customWidth="1"/>
    <col min="13" max="13" width="14.75" style="6" customWidth="1"/>
    <col min="14" max="60" width="9" style="6"/>
  </cols>
  <sheetData>
    <row r="1" spans="1:60" ht="20.25" customHeight="1">
      <c r="A1" s="1102" t="s">
        <v>366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769"/>
    </row>
    <row r="2" spans="1:60" ht="20.25" customHeight="1">
      <c r="A2" s="1103" t="s">
        <v>365</v>
      </c>
      <c r="B2" s="1103"/>
      <c r="C2" s="1103"/>
      <c r="D2" s="1103"/>
      <c r="E2" s="1103"/>
      <c r="F2" s="1103"/>
      <c r="G2" s="1103"/>
      <c r="H2" s="1103"/>
      <c r="I2" s="1103"/>
      <c r="J2" s="1103"/>
      <c r="K2" s="1103"/>
      <c r="L2" s="770"/>
    </row>
    <row r="3" spans="1:60" ht="6" customHeight="1">
      <c r="A3" s="1104"/>
      <c r="B3" s="1104"/>
      <c r="C3" s="1104"/>
      <c r="D3" s="1104"/>
      <c r="E3" s="1104"/>
      <c r="F3" s="1104"/>
      <c r="G3" s="1104"/>
      <c r="H3" s="1104"/>
      <c r="I3" s="1105"/>
      <c r="J3" s="1104"/>
      <c r="K3" s="1105"/>
      <c r="L3" s="771"/>
    </row>
    <row r="4" spans="1:60" s="27" customFormat="1" ht="17.25" customHeight="1">
      <c r="A4" s="1111" t="s">
        <v>9</v>
      </c>
      <c r="B4" s="1033" t="s">
        <v>8</v>
      </c>
      <c r="C4" s="1039" t="s">
        <v>7</v>
      </c>
      <c r="D4" s="1033" t="s">
        <v>6</v>
      </c>
      <c r="E4" s="1033" t="s">
        <v>5</v>
      </c>
      <c r="F4" s="1038" t="s">
        <v>300</v>
      </c>
      <c r="G4" s="1114" t="s">
        <v>3</v>
      </c>
      <c r="H4" s="1115"/>
      <c r="I4" s="1114" t="s">
        <v>1</v>
      </c>
      <c r="J4" s="1115"/>
      <c r="K4" s="1106" t="s">
        <v>0</v>
      </c>
      <c r="L4" s="75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 s="6" customFormat="1" ht="15" customHeight="1">
      <c r="A5" s="1112"/>
      <c r="B5" s="1109" t="s">
        <v>269</v>
      </c>
      <c r="C5" s="1109" t="s">
        <v>270</v>
      </c>
      <c r="D5" s="1109" t="s">
        <v>272</v>
      </c>
      <c r="E5" s="1109" t="s">
        <v>273</v>
      </c>
      <c r="F5" s="1109" t="s">
        <v>164</v>
      </c>
      <c r="G5" s="1116" t="s">
        <v>4</v>
      </c>
      <c r="H5" s="1117"/>
      <c r="I5" s="1118" t="s">
        <v>2</v>
      </c>
      <c r="J5" s="1117"/>
      <c r="K5" s="1107"/>
      <c r="L5" s="777"/>
    </row>
    <row r="6" spans="1:60" s="6" customFormat="1" ht="24.75" customHeight="1">
      <c r="A6" s="1113"/>
      <c r="B6" s="1109"/>
      <c r="C6" s="1110"/>
      <c r="D6" s="1110"/>
      <c r="E6" s="1110"/>
      <c r="F6" s="1110"/>
      <c r="G6" s="761" t="s">
        <v>167</v>
      </c>
      <c r="H6" s="811" t="s">
        <v>165</v>
      </c>
      <c r="I6" s="145" t="s">
        <v>271</v>
      </c>
      <c r="J6" s="812" t="s">
        <v>166</v>
      </c>
      <c r="K6" s="1108"/>
      <c r="L6" s="777"/>
    </row>
    <row r="7" spans="1:60" s="6" customFormat="1" ht="18" customHeight="1">
      <c r="A7" s="531" t="s">
        <v>276</v>
      </c>
      <c r="B7" s="932">
        <v>130</v>
      </c>
      <c r="C7" s="950">
        <v>7362</v>
      </c>
      <c r="D7" s="950">
        <v>16786</v>
      </c>
      <c r="E7" s="939">
        <v>36180</v>
      </c>
      <c r="F7" s="939">
        <v>109175</v>
      </c>
      <c r="G7" s="951">
        <v>1221.3</v>
      </c>
      <c r="H7" s="952">
        <f>G7/C7*100</f>
        <v>16.600000000000001</v>
      </c>
      <c r="I7" s="953">
        <f>F7/31</f>
        <v>3521.8</v>
      </c>
      <c r="J7" s="954">
        <f>I7/D7*100</f>
        <v>21</v>
      </c>
      <c r="K7" s="48" t="s">
        <v>11</v>
      </c>
      <c r="L7" s="778"/>
      <c r="N7" s="809"/>
    </row>
    <row r="8" spans="1:60" s="6" customFormat="1" ht="18" customHeight="1">
      <c r="A8" s="745" t="s">
        <v>14</v>
      </c>
      <c r="B8" s="934">
        <v>127</v>
      </c>
      <c r="C8" s="899">
        <v>7392</v>
      </c>
      <c r="D8" s="899">
        <v>16773</v>
      </c>
      <c r="E8" s="889">
        <v>46585</v>
      </c>
      <c r="F8" s="889">
        <v>148413</v>
      </c>
      <c r="G8" s="955">
        <v>1532</v>
      </c>
      <c r="H8" s="956">
        <f t="shared" ref="H8:H18" si="0">G8/C8*100</f>
        <v>20.7</v>
      </c>
      <c r="I8" s="957">
        <f>F8/28</f>
        <v>5300.5</v>
      </c>
      <c r="J8" s="908">
        <f t="shared" ref="J8:J19" si="1">I8/D8*100</f>
        <v>31.6</v>
      </c>
      <c r="K8" s="290" t="s">
        <v>13</v>
      </c>
      <c r="L8" s="775"/>
      <c r="M8" s="785" t="s">
        <v>407</v>
      </c>
      <c r="N8" s="809"/>
    </row>
    <row r="9" spans="1:60" s="6" customFormat="1" ht="18" customHeight="1">
      <c r="A9" s="745" t="s">
        <v>16</v>
      </c>
      <c r="B9" s="934">
        <v>125</v>
      </c>
      <c r="C9" s="899">
        <v>7216</v>
      </c>
      <c r="D9" s="899">
        <v>15884</v>
      </c>
      <c r="E9" s="889">
        <v>51200</v>
      </c>
      <c r="F9" s="889">
        <v>156011</v>
      </c>
      <c r="G9" s="955">
        <v>1461.3</v>
      </c>
      <c r="H9" s="956">
        <f t="shared" si="0"/>
        <v>20.3</v>
      </c>
      <c r="I9" s="957">
        <f>F9/31</f>
        <v>5032.6000000000004</v>
      </c>
      <c r="J9" s="908">
        <f t="shared" si="1"/>
        <v>31.7</v>
      </c>
      <c r="K9" s="290" t="s">
        <v>15</v>
      </c>
      <c r="L9" s="775"/>
      <c r="M9" s="785"/>
      <c r="N9" s="809"/>
    </row>
    <row r="10" spans="1:60" s="6" customFormat="1" ht="18" customHeight="1">
      <c r="A10" s="745" t="s">
        <v>18</v>
      </c>
      <c r="B10" s="934">
        <v>131</v>
      </c>
      <c r="C10" s="899">
        <v>7582</v>
      </c>
      <c r="D10" s="899">
        <v>16596</v>
      </c>
      <c r="E10" s="889">
        <v>65955</v>
      </c>
      <c r="F10" s="889">
        <v>193697</v>
      </c>
      <c r="G10" s="955">
        <v>1830.8</v>
      </c>
      <c r="H10" s="956">
        <f t="shared" si="0"/>
        <v>24.1</v>
      </c>
      <c r="I10" s="957">
        <f>F10/30</f>
        <v>6456.6</v>
      </c>
      <c r="J10" s="908">
        <f t="shared" si="1"/>
        <v>38.9</v>
      </c>
      <c r="K10" s="290" t="s">
        <v>17</v>
      </c>
      <c r="L10" s="775"/>
      <c r="M10" s="785"/>
      <c r="N10" s="809"/>
    </row>
    <row r="11" spans="1:60" s="6" customFormat="1" ht="18" customHeight="1">
      <c r="A11" s="745" t="s">
        <v>20</v>
      </c>
      <c r="B11" s="934">
        <v>128</v>
      </c>
      <c r="C11" s="899">
        <v>7352</v>
      </c>
      <c r="D11" s="899">
        <v>16141</v>
      </c>
      <c r="E11" s="889">
        <v>59706</v>
      </c>
      <c r="F11" s="889">
        <v>171592</v>
      </c>
      <c r="G11" s="955">
        <v>1568.1</v>
      </c>
      <c r="H11" s="956">
        <f t="shared" si="0"/>
        <v>21.3</v>
      </c>
      <c r="I11" s="957">
        <f>F11/31</f>
        <v>5535.2</v>
      </c>
      <c r="J11" s="908">
        <f t="shared" si="1"/>
        <v>34.299999999999997</v>
      </c>
      <c r="K11" s="290" t="s">
        <v>19</v>
      </c>
      <c r="L11" s="775"/>
      <c r="M11" s="785"/>
      <c r="N11" s="809"/>
    </row>
    <row r="12" spans="1:60" s="6" customFormat="1" ht="18" customHeight="1">
      <c r="A12" s="745" t="s">
        <v>22</v>
      </c>
      <c r="B12" s="934">
        <v>128</v>
      </c>
      <c r="C12" s="899">
        <v>7311</v>
      </c>
      <c r="D12" s="899">
        <v>16057</v>
      </c>
      <c r="E12" s="889">
        <v>41796</v>
      </c>
      <c r="F12" s="889">
        <v>115002</v>
      </c>
      <c r="G12" s="955">
        <v>1419.8</v>
      </c>
      <c r="H12" s="956">
        <f t="shared" si="0"/>
        <v>19.399999999999999</v>
      </c>
      <c r="I12" s="957">
        <f>F12/30</f>
        <v>3833.4</v>
      </c>
      <c r="J12" s="908">
        <f t="shared" si="1"/>
        <v>23.9</v>
      </c>
      <c r="K12" s="290" t="s">
        <v>21</v>
      </c>
      <c r="L12" s="775"/>
      <c r="M12" s="785"/>
      <c r="N12" s="809"/>
    </row>
    <row r="13" spans="1:60" s="6" customFormat="1" ht="18" customHeight="1">
      <c r="A13" s="745" t="s">
        <v>24</v>
      </c>
      <c r="B13" s="934">
        <v>126</v>
      </c>
      <c r="C13" s="899">
        <v>7053</v>
      </c>
      <c r="D13" s="899">
        <v>15328</v>
      </c>
      <c r="E13" s="889">
        <v>37210</v>
      </c>
      <c r="F13" s="889">
        <v>102453</v>
      </c>
      <c r="G13" s="955">
        <v>1387.1</v>
      </c>
      <c r="H13" s="956">
        <f t="shared" si="0"/>
        <v>19.7</v>
      </c>
      <c r="I13" s="957">
        <f>F13/31</f>
        <v>3304.9</v>
      </c>
      <c r="J13" s="908">
        <f t="shared" si="1"/>
        <v>21.6</v>
      </c>
      <c r="K13" s="290" t="s">
        <v>23</v>
      </c>
      <c r="L13" s="775"/>
      <c r="M13" s="785"/>
      <c r="N13" s="809" t="s">
        <v>407</v>
      </c>
    </row>
    <row r="14" spans="1:60" s="6" customFormat="1" ht="18" customHeight="1">
      <c r="A14" s="745" t="s">
        <v>26</v>
      </c>
      <c r="B14" s="934">
        <v>132</v>
      </c>
      <c r="C14" s="899">
        <v>7376</v>
      </c>
      <c r="D14" s="899">
        <v>16083</v>
      </c>
      <c r="E14" s="889">
        <v>53354</v>
      </c>
      <c r="F14" s="889">
        <v>127099</v>
      </c>
      <c r="G14" s="955">
        <v>1626</v>
      </c>
      <c r="H14" s="956">
        <f t="shared" si="0"/>
        <v>22</v>
      </c>
      <c r="I14" s="957">
        <f>F14/31</f>
        <v>4100</v>
      </c>
      <c r="J14" s="908">
        <f t="shared" si="1"/>
        <v>25.5</v>
      </c>
      <c r="K14" s="290" t="s">
        <v>25</v>
      </c>
      <c r="L14" s="775"/>
      <c r="M14" s="785"/>
      <c r="N14" s="809"/>
    </row>
    <row r="15" spans="1:60" s="6" customFormat="1" ht="18" customHeight="1">
      <c r="A15" s="745" t="s">
        <v>28</v>
      </c>
      <c r="B15" s="934">
        <v>132</v>
      </c>
      <c r="C15" s="899">
        <v>7490</v>
      </c>
      <c r="D15" s="899">
        <v>16252</v>
      </c>
      <c r="E15" s="889">
        <v>55584</v>
      </c>
      <c r="F15" s="889">
        <v>155091</v>
      </c>
      <c r="G15" s="955">
        <v>1729.7</v>
      </c>
      <c r="H15" s="956">
        <f t="shared" si="0"/>
        <v>23.1</v>
      </c>
      <c r="I15" s="957">
        <f>F15/30</f>
        <v>5169.7</v>
      </c>
      <c r="J15" s="908">
        <f t="shared" si="1"/>
        <v>31.8</v>
      </c>
      <c r="K15" s="290" t="s">
        <v>27</v>
      </c>
      <c r="L15" s="775"/>
      <c r="M15" s="785"/>
      <c r="N15" s="809"/>
    </row>
    <row r="16" spans="1:60" s="6" customFormat="1" ht="18" customHeight="1">
      <c r="A16" s="745" t="s">
        <v>30</v>
      </c>
      <c r="B16" s="934">
        <v>139</v>
      </c>
      <c r="C16" s="899">
        <v>7822</v>
      </c>
      <c r="D16" s="899">
        <v>16976</v>
      </c>
      <c r="E16" s="889">
        <v>85081</v>
      </c>
      <c r="F16" s="889">
        <v>224444</v>
      </c>
      <c r="G16" s="955">
        <v>2216</v>
      </c>
      <c r="H16" s="956">
        <f t="shared" si="0"/>
        <v>28.3</v>
      </c>
      <c r="I16" s="957">
        <f>F16/31</f>
        <v>7240.1</v>
      </c>
      <c r="J16" s="908">
        <f t="shared" si="1"/>
        <v>42.6</v>
      </c>
      <c r="K16" s="290" t="s">
        <v>29</v>
      </c>
      <c r="L16" s="775"/>
      <c r="M16" s="785"/>
      <c r="N16" s="809"/>
    </row>
    <row r="17" spans="1:62" s="6" customFormat="1" ht="18" customHeight="1">
      <c r="A17" s="745" t="s">
        <v>32</v>
      </c>
      <c r="B17" s="934">
        <v>131</v>
      </c>
      <c r="C17" s="899">
        <v>7452</v>
      </c>
      <c r="D17" s="899">
        <v>16093</v>
      </c>
      <c r="E17" s="889">
        <v>71928</v>
      </c>
      <c r="F17" s="889">
        <v>203077</v>
      </c>
      <c r="G17" s="955">
        <v>1987.8</v>
      </c>
      <c r="H17" s="956">
        <f t="shared" si="0"/>
        <v>26.7</v>
      </c>
      <c r="I17" s="957">
        <f>F17/30</f>
        <v>6769.2</v>
      </c>
      <c r="J17" s="908">
        <f t="shared" si="1"/>
        <v>42.1</v>
      </c>
      <c r="K17" s="290" t="s">
        <v>31</v>
      </c>
      <c r="L17" s="775"/>
      <c r="M17" s="785"/>
      <c r="N17" s="809"/>
    </row>
    <row r="18" spans="1:62" s="6" customFormat="1" ht="18" customHeight="1">
      <c r="A18" s="745" t="s">
        <v>34</v>
      </c>
      <c r="B18" s="934">
        <v>130</v>
      </c>
      <c r="C18" s="899">
        <v>7437</v>
      </c>
      <c r="D18" s="899">
        <v>16056</v>
      </c>
      <c r="E18" s="889">
        <v>49165</v>
      </c>
      <c r="F18" s="889">
        <v>127633</v>
      </c>
      <c r="G18" s="955">
        <v>1531.6</v>
      </c>
      <c r="H18" s="956">
        <f t="shared" si="0"/>
        <v>20.6</v>
      </c>
      <c r="I18" s="957">
        <f>F18/31</f>
        <v>4117.2</v>
      </c>
      <c r="J18" s="908">
        <f t="shared" si="1"/>
        <v>25.6</v>
      </c>
      <c r="K18" s="290" t="s">
        <v>33</v>
      </c>
      <c r="L18" s="775"/>
      <c r="M18" s="785"/>
      <c r="N18" s="809"/>
    </row>
    <row r="19" spans="1:62" s="6" customFormat="1" ht="18" customHeight="1">
      <c r="A19" s="725" t="s">
        <v>343</v>
      </c>
      <c r="B19" s="958"/>
      <c r="C19" s="959">
        <v>7404</v>
      </c>
      <c r="D19" s="959">
        <v>16252</v>
      </c>
      <c r="E19" s="942">
        <f>SUM(E7:E18)</f>
        <v>653744</v>
      </c>
      <c r="F19" s="942">
        <f>SUM(F7:F18)</f>
        <v>1833687</v>
      </c>
      <c r="G19" s="960">
        <v>1625.4</v>
      </c>
      <c r="H19" s="961">
        <f>G19/C19*100</f>
        <v>22</v>
      </c>
      <c r="I19" s="960">
        <f>F19/365</f>
        <v>5023.8</v>
      </c>
      <c r="J19" s="919">
        <f t="shared" si="1"/>
        <v>30.9</v>
      </c>
      <c r="K19" s="1043" t="s">
        <v>178</v>
      </c>
      <c r="L19" s="779"/>
      <c r="M19" s="785"/>
      <c r="N19" s="809"/>
    </row>
    <row r="20" spans="1:62" s="28" customFormat="1" ht="31.5" customHeight="1">
      <c r="A20" s="1042" t="s">
        <v>160</v>
      </c>
      <c r="B20" s="1041"/>
      <c r="C20" s="1041"/>
      <c r="D20" s="1041"/>
      <c r="E20" s="1041"/>
      <c r="F20" s="1041"/>
      <c r="G20" s="1100" t="s">
        <v>201</v>
      </c>
      <c r="H20" s="1100"/>
      <c r="I20" s="1100"/>
      <c r="J20" s="1100"/>
      <c r="K20" s="1101"/>
      <c r="L20" s="768"/>
      <c r="M20" s="78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>
      <c r="E21" s="464"/>
      <c r="F21" s="464"/>
      <c r="M21" s="785"/>
    </row>
    <row r="22" spans="1:62">
      <c r="E22" s="464"/>
      <c r="F22" s="464"/>
      <c r="M22" s="785"/>
    </row>
    <row r="23" spans="1:62">
      <c r="E23" s="464"/>
      <c r="F23" s="464"/>
      <c r="M23" s="785"/>
    </row>
    <row r="24" spans="1:62">
      <c r="D24" s="23"/>
      <c r="E24" s="464"/>
      <c r="F24" s="464"/>
      <c r="M24" s="785"/>
    </row>
    <row r="25" spans="1:62">
      <c r="E25" s="464"/>
      <c r="F25" s="464"/>
      <c r="M25" s="785"/>
    </row>
    <row r="26" spans="1:62">
      <c r="E26" s="464"/>
      <c r="F26" s="464"/>
      <c r="M26" s="785"/>
    </row>
    <row r="27" spans="1:62">
      <c r="E27" s="464"/>
      <c r="F27" s="464"/>
      <c r="M27" s="785"/>
    </row>
    <row r="28" spans="1:62">
      <c r="E28" s="464"/>
      <c r="F28" s="464"/>
      <c r="M28" s="785"/>
    </row>
    <row r="29" spans="1:62">
      <c r="E29" s="464"/>
      <c r="F29" s="464"/>
      <c r="M29" s="785"/>
    </row>
    <row r="30" spans="1:62">
      <c r="E30" s="464"/>
      <c r="F30" s="464"/>
      <c r="M30" s="785"/>
    </row>
    <row r="31" spans="1:62">
      <c r="E31" s="464"/>
      <c r="F31" s="464"/>
      <c r="M31" s="785"/>
    </row>
    <row r="32" spans="1:62">
      <c r="E32" s="464"/>
      <c r="F32" s="464"/>
      <c r="M32" s="785"/>
    </row>
    <row r="33" spans="5:13">
      <c r="E33" s="464"/>
      <c r="F33" s="464"/>
      <c r="M33" s="785"/>
    </row>
    <row r="34" spans="5:13">
      <c r="E34" s="464"/>
      <c r="F34" s="464"/>
      <c r="M34" s="785"/>
    </row>
    <row r="35" spans="5:13">
      <c r="E35" s="464"/>
      <c r="F35" s="464"/>
      <c r="M35" s="785"/>
    </row>
    <row r="36" spans="5:13">
      <c r="E36" s="464"/>
      <c r="F36" s="464"/>
      <c r="M36" s="785"/>
    </row>
    <row r="37" spans="5:13">
      <c r="E37" s="464"/>
      <c r="F37" s="464"/>
      <c r="M37" s="785"/>
    </row>
    <row r="38" spans="5:13">
      <c r="E38" s="464"/>
      <c r="F38" s="464"/>
      <c r="M38" s="785"/>
    </row>
    <row r="39" spans="5:13">
      <c r="E39" s="464"/>
      <c r="F39" s="464"/>
      <c r="M39" s="785"/>
    </row>
    <row r="40" spans="5:13">
      <c r="E40" s="464"/>
      <c r="F40" s="464"/>
      <c r="M40" s="785"/>
    </row>
    <row r="41" spans="5:13">
      <c r="E41" s="464"/>
      <c r="F41" s="464"/>
      <c r="M41" s="785"/>
    </row>
    <row r="42" spans="5:13">
      <c r="E42" s="464"/>
      <c r="F42" s="464"/>
      <c r="M42" s="785"/>
    </row>
    <row r="43" spans="5:13">
      <c r="E43" s="464"/>
      <c r="F43" s="464"/>
      <c r="M43" s="785"/>
    </row>
    <row r="44" spans="5:13">
      <c r="M44" s="785"/>
    </row>
    <row r="45" spans="5:13">
      <c r="M45" s="785"/>
    </row>
    <row r="46" spans="5:13">
      <c r="M46" s="785"/>
    </row>
    <row r="47" spans="5:13">
      <c r="M47" s="785"/>
    </row>
    <row r="48" spans="5:13">
      <c r="M48" s="785"/>
    </row>
    <row r="49" spans="13:13">
      <c r="M49" s="785"/>
    </row>
    <row r="50" spans="13:13">
      <c r="M50" s="785"/>
    </row>
    <row r="51" spans="13:13">
      <c r="M51" s="785"/>
    </row>
    <row r="52" spans="13:13">
      <c r="M52" s="785"/>
    </row>
    <row r="53" spans="13:13">
      <c r="M53" s="785"/>
    </row>
    <row r="54" spans="13:13">
      <c r="M54" s="785"/>
    </row>
    <row r="55" spans="13:13">
      <c r="M55" s="785"/>
    </row>
    <row r="56" spans="13:13">
      <c r="M56" s="785"/>
    </row>
    <row r="57" spans="13:13">
      <c r="M57" s="785"/>
    </row>
    <row r="58" spans="13:13">
      <c r="M58" s="785"/>
    </row>
    <row r="59" spans="13:13">
      <c r="M59" s="785"/>
    </row>
    <row r="60" spans="13:13">
      <c r="M60" s="785"/>
    </row>
    <row r="61" spans="13:13">
      <c r="M61" s="785"/>
    </row>
    <row r="62" spans="13:13">
      <c r="M62" s="785"/>
    </row>
    <row r="63" spans="13:13">
      <c r="M63" s="785"/>
    </row>
    <row r="64" spans="13:13">
      <c r="M64" s="785"/>
    </row>
    <row r="65" spans="13:13">
      <c r="M65" s="785"/>
    </row>
    <row r="66" spans="13:13">
      <c r="M66" s="785"/>
    </row>
    <row r="67" spans="13:13">
      <c r="M67" s="785"/>
    </row>
    <row r="68" spans="13:13">
      <c r="M68" s="785"/>
    </row>
  </sheetData>
  <mergeCells count="15">
    <mergeCell ref="G20:K20"/>
    <mergeCell ref="A1:K1"/>
    <mergeCell ref="A2:K2"/>
    <mergeCell ref="A3:K3"/>
    <mergeCell ref="K4:K6"/>
    <mergeCell ref="D5:D6"/>
    <mergeCell ref="C5:C6"/>
    <mergeCell ref="E5:E6"/>
    <mergeCell ref="F5:F6"/>
    <mergeCell ref="A4:A6"/>
    <mergeCell ref="G4:H4"/>
    <mergeCell ref="I4:J4"/>
    <mergeCell ref="G5:H5"/>
    <mergeCell ref="I5:J5"/>
    <mergeCell ref="B5:B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useFirstPageNumber="1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N38"/>
  <sheetViews>
    <sheetView rightToLeft="1" view="pageBreakPreview" topLeftCell="A10" zoomScaleSheetLayoutView="100" workbookViewId="0">
      <selection activeCell="H11" sqref="H11"/>
    </sheetView>
  </sheetViews>
  <sheetFormatPr defaultRowHeight="14.25"/>
  <cols>
    <col min="1" max="1" width="11.125" customWidth="1"/>
    <col min="2" max="2" width="4.75" customWidth="1"/>
    <col min="3" max="4" width="10.375" customWidth="1"/>
    <col min="5" max="5" width="7.875" customWidth="1"/>
    <col min="6" max="6" width="11.25" customWidth="1"/>
    <col min="7" max="7" width="6.625" customWidth="1"/>
    <col min="8" max="8" width="7.25" customWidth="1"/>
    <col min="9" max="9" width="11.375" customWidth="1"/>
  </cols>
  <sheetData>
    <row r="1" spans="1:14" ht="23.25">
      <c r="A1" s="1102" t="s">
        <v>379</v>
      </c>
      <c r="B1" s="1102"/>
      <c r="C1" s="1102"/>
      <c r="D1" s="1102"/>
      <c r="E1" s="1102"/>
      <c r="F1" s="1102"/>
      <c r="G1" s="1102"/>
      <c r="H1" s="1102"/>
      <c r="I1" s="1102"/>
    </row>
    <row r="2" spans="1:14" ht="30" customHeight="1">
      <c r="A2" s="1129" t="s">
        <v>380</v>
      </c>
      <c r="B2" s="1129"/>
      <c r="C2" s="1129"/>
      <c r="D2" s="1129"/>
      <c r="E2" s="1129"/>
      <c r="F2" s="1129"/>
      <c r="G2" s="1129"/>
      <c r="H2" s="1129"/>
      <c r="I2" s="1129"/>
    </row>
    <row r="3" spans="1:14" ht="6" customHeight="1">
      <c r="A3" s="10"/>
    </row>
    <row r="4" spans="1:14" ht="17.25" customHeight="1">
      <c r="A4" s="1192" t="s">
        <v>169</v>
      </c>
      <c r="B4" s="1193"/>
      <c r="C4" s="1174" t="s">
        <v>331</v>
      </c>
      <c r="D4" s="1194" t="s">
        <v>3</v>
      </c>
      <c r="E4" s="1194"/>
      <c r="F4" s="1131" t="s">
        <v>332</v>
      </c>
      <c r="G4" s="1194"/>
      <c r="H4" s="1196" t="s">
        <v>85</v>
      </c>
      <c r="I4" s="1119"/>
    </row>
    <row r="5" spans="1:14" ht="20.25" customHeight="1">
      <c r="A5" s="1192"/>
      <c r="B5" s="1193"/>
      <c r="C5" s="1175"/>
      <c r="D5" s="1195" t="s">
        <v>4</v>
      </c>
      <c r="E5" s="1195"/>
      <c r="F5" s="1197" t="s">
        <v>2</v>
      </c>
      <c r="G5" s="1195"/>
      <c r="H5" s="1197"/>
      <c r="I5" s="1198"/>
    </row>
    <row r="6" spans="1:14" ht="20.25">
      <c r="A6" s="1192"/>
      <c r="B6" s="1193"/>
      <c r="C6" s="1202" t="s">
        <v>303</v>
      </c>
      <c r="D6" s="26" t="s">
        <v>10</v>
      </c>
      <c r="E6" s="144" t="s">
        <v>171</v>
      </c>
      <c r="F6" s="26" t="s">
        <v>10</v>
      </c>
      <c r="G6" s="144" t="s">
        <v>170</v>
      </c>
      <c r="H6" s="1195"/>
      <c r="I6" s="1198"/>
    </row>
    <row r="7" spans="1:14" ht="14.25" customHeight="1">
      <c r="A7" s="1192"/>
      <c r="B7" s="1193"/>
      <c r="C7" s="1202"/>
      <c r="D7" s="1189" t="s">
        <v>104</v>
      </c>
      <c r="E7" s="1190" t="s">
        <v>165</v>
      </c>
      <c r="F7" s="1189" t="s">
        <v>104</v>
      </c>
      <c r="G7" s="1190" t="s">
        <v>165</v>
      </c>
      <c r="H7" s="1195"/>
      <c r="I7" s="1199"/>
    </row>
    <row r="8" spans="1:14" ht="14.25" customHeight="1">
      <c r="A8" s="1192"/>
      <c r="B8" s="1193"/>
      <c r="C8" s="1202"/>
      <c r="D8" s="1189"/>
      <c r="E8" s="1191"/>
      <c r="F8" s="1189"/>
      <c r="G8" s="1190"/>
      <c r="H8" s="1200"/>
      <c r="I8" s="1201"/>
    </row>
    <row r="9" spans="1:14" ht="18" customHeight="1">
      <c r="A9" s="1203" t="s">
        <v>203</v>
      </c>
      <c r="B9" s="1204"/>
      <c r="C9" s="915">
        <v>2.8</v>
      </c>
      <c r="D9" s="972">
        <v>1625.4</v>
      </c>
      <c r="E9" s="923">
        <f>D9/'tab2-1'!D7*100</f>
        <v>22</v>
      </c>
      <c r="F9" s="920">
        <v>5023.8</v>
      </c>
      <c r="G9" s="921">
        <v>30.9</v>
      </c>
      <c r="H9" s="1164" t="s">
        <v>204</v>
      </c>
      <c r="I9" s="1165"/>
    </row>
    <row r="10" spans="1:14" ht="18" customHeight="1">
      <c r="A10" s="67"/>
      <c r="B10" s="24" t="s">
        <v>87</v>
      </c>
      <c r="C10" s="916">
        <v>3.1</v>
      </c>
      <c r="D10" s="971">
        <v>1400.6</v>
      </c>
      <c r="E10" s="923">
        <f>D10/'tab2-1'!D8*100</f>
        <v>19.100000000000001</v>
      </c>
      <c r="F10" s="924">
        <v>4595.5</v>
      </c>
      <c r="G10" s="925">
        <v>27.9</v>
      </c>
      <c r="H10" s="1051" t="s">
        <v>87</v>
      </c>
      <c r="I10" s="1053"/>
    </row>
    <row r="11" spans="1:14" ht="18" customHeight="1">
      <c r="A11" s="66"/>
      <c r="B11" s="24" t="s">
        <v>88</v>
      </c>
      <c r="C11" s="916">
        <v>2.9</v>
      </c>
      <c r="D11" s="971">
        <v>1605.8</v>
      </c>
      <c r="E11" s="923">
        <f>D11/'tab2-1'!D9*100</f>
        <v>21.7</v>
      </c>
      <c r="F11" s="924">
        <v>5277.9</v>
      </c>
      <c r="G11" s="925">
        <v>32.4</v>
      </c>
      <c r="H11" s="1051" t="s">
        <v>88</v>
      </c>
      <c r="I11" s="1053"/>
    </row>
    <row r="12" spans="1:14" ht="18" customHeight="1">
      <c r="A12" s="66"/>
      <c r="B12" s="24" t="s">
        <v>89</v>
      </c>
      <c r="C12" s="916">
        <v>2.6</v>
      </c>
      <c r="D12" s="971">
        <v>1579.3</v>
      </c>
      <c r="E12" s="923">
        <f>D12/'tab2-1'!D10*100</f>
        <v>21.6</v>
      </c>
      <c r="F12" s="924">
        <v>4180.8999999999996</v>
      </c>
      <c r="G12" s="925">
        <v>26.3</v>
      </c>
      <c r="H12" s="1051" t="s">
        <v>89</v>
      </c>
      <c r="I12" s="1053"/>
    </row>
    <row r="13" spans="1:14" ht="18" customHeight="1">
      <c r="A13" s="66"/>
      <c r="B13" s="24" t="s">
        <v>90</v>
      </c>
      <c r="C13" s="916">
        <v>2.7</v>
      </c>
      <c r="D13" s="971">
        <v>1911</v>
      </c>
      <c r="E13" s="923">
        <f>D13/'tab2-1'!D11*100</f>
        <v>25.2</v>
      </c>
      <c r="F13" s="924">
        <v>6034.3</v>
      </c>
      <c r="G13" s="925">
        <v>36.9</v>
      </c>
      <c r="H13" s="1051" t="s">
        <v>90</v>
      </c>
      <c r="I13" s="1053"/>
      <c r="N13" t="s">
        <v>407</v>
      </c>
    </row>
    <row r="14" spans="1:14" ht="18" customHeight="1">
      <c r="A14" s="1209" t="s">
        <v>99</v>
      </c>
      <c r="B14" s="1210"/>
      <c r="C14" s="916">
        <v>1.6</v>
      </c>
      <c r="D14" s="971">
        <v>108.4</v>
      </c>
      <c r="E14" s="923">
        <f>D14/'tab2-1'!D12*100</f>
        <v>20.5</v>
      </c>
      <c r="F14" s="924">
        <v>267.2</v>
      </c>
      <c r="G14" s="925">
        <v>18.899999999999999</v>
      </c>
      <c r="H14" s="1168" t="s">
        <v>100</v>
      </c>
      <c r="I14" s="1169"/>
    </row>
    <row r="15" spans="1:14" ht="18" customHeight="1">
      <c r="A15" s="734"/>
      <c r="B15" s="25" t="s">
        <v>87</v>
      </c>
      <c r="C15" s="916">
        <v>1.8</v>
      </c>
      <c r="D15" s="922">
        <v>78.7</v>
      </c>
      <c r="E15" s="907">
        <f>D15/'tab2-1'!D13*100</f>
        <v>15</v>
      </c>
      <c r="F15" s="922">
        <v>164</v>
      </c>
      <c r="G15" s="926">
        <v>11.6</v>
      </c>
      <c r="H15" s="1054" t="s">
        <v>87</v>
      </c>
      <c r="I15" s="1058"/>
    </row>
    <row r="16" spans="1:14" ht="18" customHeight="1">
      <c r="A16" s="734"/>
      <c r="B16" s="25" t="s">
        <v>88</v>
      </c>
      <c r="C16" s="916">
        <v>1.6</v>
      </c>
      <c r="D16" s="922">
        <v>107</v>
      </c>
      <c r="E16" s="907">
        <f>D16/'tab2-1'!D14*100</f>
        <v>20.3</v>
      </c>
      <c r="F16" s="922">
        <v>271.10000000000002</v>
      </c>
      <c r="G16" s="926">
        <v>19.2</v>
      </c>
      <c r="H16" s="1054" t="s">
        <v>88</v>
      </c>
      <c r="I16" s="1058"/>
    </row>
    <row r="17" spans="1:9" ht="18" customHeight="1">
      <c r="A17" s="734"/>
      <c r="B17" s="25" t="s">
        <v>89</v>
      </c>
      <c r="C17" s="916">
        <v>1.6</v>
      </c>
      <c r="D17" s="922">
        <v>149</v>
      </c>
      <c r="E17" s="907">
        <f>D17/'tab2-1'!D15*100</f>
        <v>29.1</v>
      </c>
      <c r="F17" s="922">
        <v>441.9</v>
      </c>
      <c r="G17" s="926">
        <v>31.8</v>
      </c>
      <c r="H17" s="1054" t="s">
        <v>89</v>
      </c>
      <c r="I17" s="1058"/>
    </row>
    <row r="18" spans="1:9" ht="18" customHeight="1">
      <c r="A18" s="735"/>
      <c r="B18" s="25" t="s">
        <v>90</v>
      </c>
      <c r="C18" s="916">
        <v>1.7</v>
      </c>
      <c r="D18" s="922">
        <v>98.3</v>
      </c>
      <c r="E18" s="907">
        <f>D18/'tab2-1'!D16*100</f>
        <v>17.899999999999999</v>
      </c>
      <c r="F18" s="922">
        <v>189.5</v>
      </c>
      <c r="G18" s="926">
        <v>13.2</v>
      </c>
      <c r="H18" s="1054" t="s">
        <v>90</v>
      </c>
      <c r="I18" s="1058"/>
    </row>
    <row r="19" spans="1:9" ht="18" customHeight="1">
      <c r="A19" s="1209" t="s">
        <v>317</v>
      </c>
      <c r="B19" s="1210"/>
      <c r="C19" s="916">
        <v>2.8</v>
      </c>
      <c r="D19" s="971">
        <v>341.7</v>
      </c>
      <c r="E19" s="873">
        <f>D19/'tab2-1'!D17*100</f>
        <v>20.399999999999999</v>
      </c>
      <c r="F19" s="924">
        <v>509.4</v>
      </c>
      <c r="G19" s="925">
        <v>14.8</v>
      </c>
      <c r="H19" s="1168" t="s">
        <v>316</v>
      </c>
      <c r="I19" s="1169"/>
    </row>
    <row r="20" spans="1:9" ht="18" customHeight="1">
      <c r="A20" s="734"/>
      <c r="B20" s="25" t="s">
        <v>87</v>
      </c>
      <c r="C20" s="916">
        <v>5.0999999999999996</v>
      </c>
      <c r="D20" s="922">
        <v>252.3</v>
      </c>
      <c r="E20" s="907">
        <f>D20/'tab2-1'!D18*100</f>
        <v>15.7</v>
      </c>
      <c r="F20" s="922">
        <v>381.6</v>
      </c>
      <c r="G20" s="926">
        <v>11</v>
      </c>
      <c r="H20" s="1054" t="s">
        <v>87</v>
      </c>
      <c r="I20" s="1058"/>
    </row>
    <row r="21" spans="1:9" ht="18" customHeight="1">
      <c r="A21" s="734"/>
      <c r="B21" s="25" t="s">
        <v>88</v>
      </c>
      <c r="C21" s="916">
        <v>4.3</v>
      </c>
      <c r="D21" s="922">
        <v>300.60000000000002</v>
      </c>
      <c r="E21" s="907">
        <f>D21/'tab2-1'!D19*100</f>
        <v>17.7</v>
      </c>
      <c r="F21" s="922">
        <v>434.5</v>
      </c>
      <c r="G21" s="926">
        <v>12.6</v>
      </c>
      <c r="H21" s="1054" t="s">
        <v>88</v>
      </c>
      <c r="I21" s="1058"/>
    </row>
    <row r="22" spans="1:9" ht="18" customHeight="1">
      <c r="A22" s="734"/>
      <c r="B22" s="25" t="s">
        <v>89</v>
      </c>
      <c r="C22" s="916">
        <v>3</v>
      </c>
      <c r="D22" s="922">
        <v>397.9</v>
      </c>
      <c r="E22" s="907">
        <f>D22/'tab2-1'!D20*100</f>
        <v>23.4</v>
      </c>
      <c r="F22" s="922">
        <v>553.6</v>
      </c>
      <c r="G22" s="926">
        <v>16</v>
      </c>
      <c r="H22" s="1054" t="s">
        <v>89</v>
      </c>
      <c r="I22" s="1058"/>
    </row>
    <row r="23" spans="1:9" ht="18" customHeight="1">
      <c r="A23" s="735"/>
      <c r="B23" s="25" t="s">
        <v>90</v>
      </c>
      <c r="C23" s="916">
        <v>2.2000000000000002</v>
      </c>
      <c r="D23" s="922">
        <v>413.5</v>
      </c>
      <c r="E23" s="907">
        <f>D23/'tab2-1'!D21*100</f>
        <v>24.3</v>
      </c>
      <c r="F23" s="922">
        <v>664.5</v>
      </c>
      <c r="G23" s="926">
        <v>19.399999999999999</v>
      </c>
      <c r="H23" s="1054" t="s">
        <v>90</v>
      </c>
      <c r="I23" s="1058"/>
    </row>
    <row r="24" spans="1:9" s="736" customFormat="1" ht="18" customHeight="1">
      <c r="A24" s="1205" t="s">
        <v>351</v>
      </c>
      <c r="B24" s="1206"/>
      <c r="C24" s="916">
        <v>2.9</v>
      </c>
      <c r="D24" s="971">
        <v>587.6</v>
      </c>
      <c r="E24" s="873">
        <f>D24/'tab2-1'!D22*100</f>
        <v>41.2</v>
      </c>
      <c r="F24" s="924">
        <v>980.4</v>
      </c>
      <c r="G24" s="925">
        <v>31.1</v>
      </c>
      <c r="H24" s="1207" t="s">
        <v>354</v>
      </c>
      <c r="I24" s="1208"/>
    </row>
    <row r="25" spans="1:9" ht="18" customHeight="1">
      <c r="A25" s="734"/>
      <c r="B25" s="25" t="s">
        <v>87</v>
      </c>
      <c r="C25" s="916">
        <v>3</v>
      </c>
      <c r="D25" s="922">
        <v>521.29999999999995</v>
      </c>
      <c r="E25" s="907">
        <f>D25/'tab2-1'!D23*100</f>
        <v>36.4</v>
      </c>
      <c r="F25" s="922">
        <v>856.6</v>
      </c>
      <c r="G25" s="926">
        <v>25.4</v>
      </c>
      <c r="H25" s="1054" t="s">
        <v>87</v>
      </c>
      <c r="I25" s="1058"/>
    </row>
    <row r="26" spans="1:9" ht="18" customHeight="1">
      <c r="A26" s="734"/>
      <c r="B26" s="25" t="s">
        <v>88</v>
      </c>
      <c r="C26" s="916">
        <v>3</v>
      </c>
      <c r="D26" s="922">
        <v>550.29999999999995</v>
      </c>
      <c r="E26" s="907">
        <f>D26/'tab2-1'!D24*100</f>
        <v>37.700000000000003</v>
      </c>
      <c r="F26" s="922">
        <v>945.8</v>
      </c>
      <c r="G26" s="926">
        <v>29.2</v>
      </c>
      <c r="H26" s="1054" t="s">
        <v>88</v>
      </c>
      <c r="I26" s="1058"/>
    </row>
    <row r="27" spans="1:9" ht="18" customHeight="1">
      <c r="A27" s="734"/>
      <c r="B27" s="25" t="s">
        <v>89</v>
      </c>
      <c r="C27" s="916">
        <v>2.9</v>
      </c>
      <c r="D27" s="922">
        <v>635.1</v>
      </c>
      <c r="E27" s="907">
        <f>D27/'tab2-1'!D25*100</f>
        <v>47.3</v>
      </c>
      <c r="F27" s="922">
        <v>1045.3</v>
      </c>
      <c r="G27" s="926">
        <v>36.700000000000003</v>
      </c>
      <c r="H27" s="1054" t="s">
        <v>89</v>
      </c>
      <c r="I27" s="1058"/>
    </row>
    <row r="28" spans="1:9" ht="18" customHeight="1">
      <c r="A28" s="735"/>
      <c r="B28" s="25" t="s">
        <v>90</v>
      </c>
      <c r="C28" s="916">
        <v>2.9</v>
      </c>
      <c r="D28" s="922">
        <v>641.6</v>
      </c>
      <c r="E28" s="907">
        <f>D28/'tab2-1'!D26*100</f>
        <v>43.8</v>
      </c>
      <c r="F28" s="922">
        <v>1070.9000000000001</v>
      </c>
      <c r="G28" s="926">
        <v>34.1</v>
      </c>
      <c r="H28" s="1054" t="s">
        <v>90</v>
      </c>
      <c r="I28" s="1058"/>
    </row>
    <row r="29" spans="1:9" ht="18" customHeight="1">
      <c r="A29" s="1209" t="s">
        <v>102</v>
      </c>
      <c r="B29" s="1210"/>
      <c r="C29" s="916">
        <v>2.9</v>
      </c>
      <c r="D29" s="971">
        <v>587.79999999999995</v>
      </c>
      <c r="E29" s="873">
        <f>D29/'tab2-1'!D27*100</f>
        <v>15.6</v>
      </c>
      <c r="F29" s="924">
        <v>3266.7</v>
      </c>
      <c r="G29" s="925">
        <v>39.700000000000003</v>
      </c>
      <c r="H29" s="1168" t="s">
        <v>103</v>
      </c>
      <c r="I29" s="1169"/>
    </row>
    <row r="30" spans="1:9" ht="18" customHeight="1">
      <c r="A30" s="734"/>
      <c r="B30" s="25" t="s">
        <v>87</v>
      </c>
      <c r="C30" s="916">
        <v>3.1</v>
      </c>
      <c r="D30" s="922">
        <v>548.29999999999995</v>
      </c>
      <c r="E30" s="907">
        <f>D30/'tab2-1'!D28*100</f>
        <v>14.6</v>
      </c>
      <c r="F30" s="922">
        <v>3193.4</v>
      </c>
      <c r="G30" s="926">
        <v>38.799999999999997</v>
      </c>
      <c r="H30" s="1054" t="s">
        <v>87</v>
      </c>
      <c r="I30" s="1058"/>
    </row>
    <row r="31" spans="1:9" ht="18" customHeight="1">
      <c r="A31" s="734"/>
      <c r="B31" s="25" t="s">
        <v>88</v>
      </c>
      <c r="C31" s="916">
        <v>2.9</v>
      </c>
      <c r="D31" s="922">
        <v>647.9</v>
      </c>
      <c r="E31" s="907">
        <f>D31/'tab2-1'!D29*100</f>
        <v>17.399999999999999</v>
      </c>
      <c r="F31" s="922">
        <v>3626.5</v>
      </c>
      <c r="G31" s="926">
        <v>44.5</v>
      </c>
      <c r="H31" s="1054" t="s">
        <v>88</v>
      </c>
      <c r="I31" s="1058"/>
    </row>
    <row r="32" spans="1:9" ht="18" customHeight="1">
      <c r="A32" s="734"/>
      <c r="B32" s="25" t="s">
        <v>89</v>
      </c>
      <c r="C32" s="916">
        <v>2.8</v>
      </c>
      <c r="D32" s="922">
        <v>397.4</v>
      </c>
      <c r="E32" s="907">
        <f>D32/'tab2-1'!D30*100</f>
        <v>10.6</v>
      </c>
      <c r="F32" s="922">
        <v>2140.1</v>
      </c>
      <c r="G32" s="926">
        <v>26.2</v>
      </c>
      <c r="H32" s="1054" t="s">
        <v>89</v>
      </c>
      <c r="I32" s="1058"/>
    </row>
    <row r="33" spans="1:9" ht="18" customHeight="1">
      <c r="A33" s="53"/>
      <c r="B33" s="54" t="s">
        <v>90</v>
      </c>
      <c r="C33" s="927">
        <v>2.8</v>
      </c>
      <c r="D33" s="928">
        <v>757.6</v>
      </c>
      <c r="E33" s="911">
        <f>D33/'tab2-1'!D31*100</f>
        <v>19.7</v>
      </c>
      <c r="F33" s="928">
        <v>4109.3</v>
      </c>
      <c r="G33" s="929">
        <v>49.1</v>
      </c>
      <c r="H33" s="1056" t="s">
        <v>90</v>
      </c>
      <c r="I33" s="1059"/>
    </row>
    <row r="34" spans="1:9" ht="18" customHeight="1">
      <c r="A34" s="1186" t="s">
        <v>315</v>
      </c>
      <c r="B34" s="1186"/>
      <c r="C34" s="1187"/>
      <c r="D34" s="1187"/>
      <c r="F34" s="1170" t="s">
        <v>335</v>
      </c>
      <c r="G34" s="1170"/>
      <c r="H34" s="1188"/>
      <c r="I34" s="1188"/>
    </row>
    <row r="36" spans="1:9">
      <c r="F36" s="6"/>
    </row>
    <row r="37" spans="1:9">
      <c r="F37" s="727"/>
    </row>
    <row r="38" spans="1:9">
      <c r="F38" s="6"/>
    </row>
  </sheetData>
  <mergeCells count="26">
    <mergeCell ref="C6:C8"/>
    <mergeCell ref="A9:B9"/>
    <mergeCell ref="H14:I14"/>
    <mergeCell ref="H19:I19"/>
    <mergeCell ref="H29:I29"/>
    <mergeCell ref="A24:B24"/>
    <mergeCell ref="H24:I24"/>
    <mergeCell ref="A14:B14"/>
    <mergeCell ref="A19:B19"/>
    <mergeCell ref="A29:B29"/>
    <mergeCell ref="A34:D34"/>
    <mergeCell ref="F34:I34"/>
    <mergeCell ref="H9:I9"/>
    <mergeCell ref="A1:I1"/>
    <mergeCell ref="A2:I2"/>
    <mergeCell ref="D7:D8"/>
    <mergeCell ref="E7:E8"/>
    <mergeCell ref="F7:F8"/>
    <mergeCell ref="A4:B8"/>
    <mergeCell ref="D4:E4"/>
    <mergeCell ref="D5:E5"/>
    <mergeCell ref="H4:I8"/>
    <mergeCell ref="G7:G8"/>
    <mergeCell ref="F4:G4"/>
    <mergeCell ref="F5:G5"/>
    <mergeCell ref="C4:C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N64"/>
  <sheetViews>
    <sheetView rightToLeft="1" view="pageBreakPreview" zoomScaleSheetLayoutView="100" workbookViewId="0">
      <selection activeCell="H11" sqref="H11"/>
    </sheetView>
  </sheetViews>
  <sheetFormatPr defaultRowHeight="14.25"/>
  <cols>
    <col min="1" max="1" width="7.75" customWidth="1"/>
    <col min="2" max="2" width="4.625" customWidth="1"/>
    <col min="3" max="3" width="6.875" customWidth="1"/>
    <col min="4" max="4" width="7.875" customWidth="1"/>
    <col min="5" max="5" width="7.125" customWidth="1"/>
    <col min="6" max="6" width="8.125" bestFit="1" customWidth="1"/>
    <col min="7" max="7" width="6.875" customWidth="1"/>
    <col min="8" max="8" width="5.875" customWidth="1"/>
    <col min="9" max="9" width="8.125" customWidth="1"/>
    <col min="10" max="10" width="2.625" customWidth="1"/>
    <col min="11" max="11" width="17.125" customWidth="1"/>
  </cols>
  <sheetData>
    <row r="1" spans="1:14" ht="21" customHeight="1">
      <c r="A1" s="1102" t="s">
        <v>381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</row>
    <row r="2" spans="1:14" ht="35.25" customHeight="1">
      <c r="A2" s="1129" t="s">
        <v>410</v>
      </c>
      <c r="B2" s="1129"/>
      <c r="C2" s="1129"/>
      <c r="D2" s="1129"/>
      <c r="E2" s="1129"/>
      <c r="F2" s="1129"/>
      <c r="G2" s="1129"/>
      <c r="H2" s="1129"/>
      <c r="I2" s="1129"/>
      <c r="J2" s="1129"/>
      <c r="K2" s="1129"/>
    </row>
    <row r="3" spans="1:14" ht="6" customHeight="1">
      <c r="A3" s="2"/>
    </row>
    <row r="4" spans="1:14" ht="18" customHeight="1">
      <c r="A4" s="1219" t="s">
        <v>169</v>
      </c>
      <c r="B4" s="1219"/>
      <c r="C4" s="1221" t="s">
        <v>105</v>
      </c>
      <c r="D4" s="1222"/>
      <c r="E4" s="1222"/>
      <c r="F4" s="1222"/>
      <c r="G4" s="1223" t="s">
        <v>106</v>
      </c>
      <c r="H4" s="1223"/>
      <c r="I4" s="1224"/>
      <c r="J4" s="1225" t="s">
        <v>85</v>
      </c>
      <c r="K4" s="1226"/>
    </row>
    <row r="5" spans="1:14" ht="18.75" customHeight="1">
      <c r="A5" s="1219"/>
      <c r="B5" s="1220"/>
      <c r="C5" s="291" t="s">
        <v>107</v>
      </c>
      <c r="D5" s="291" t="s">
        <v>109</v>
      </c>
      <c r="E5" s="291" t="s">
        <v>111</v>
      </c>
      <c r="F5" s="292" t="s">
        <v>179</v>
      </c>
      <c r="G5" s="986" t="s">
        <v>114</v>
      </c>
      <c r="H5" s="986" t="s">
        <v>116</v>
      </c>
      <c r="I5" s="860" t="s">
        <v>51</v>
      </c>
      <c r="J5" s="1227"/>
      <c r="K5" s="1226"/>
    </row>
    <row r="6" spans="1:14" ht="18.75" customHeight="1">
      <c r="A6" s="1219"/>
      <c r="B6" s="1220"/>
      <c r="C6" s="861" t="s">
        <v>108</v>
      </c>
      <c r="D6" s="861" t="s">
        <v>110</v>
      </c>
      <c r="E6" s="861" t="s">
        <v>112</v>
      </c>
      <c r="F6" s="983" t="s">
        <v>113</v>
      </c>
      <c r="G6" s="862" t="s">
        <v>115</v>
      </c>
      <c r="H6" s="862" t="s">
        <v>172</v>
      </c>
      <c r="I6" s="862" t="s">
        <v>52</v>
      </c>
      <c r="J6" s="1217"/>
      <c r="K6" s="1228"/>
    </row>
    <row r="7" spans="1:14" s="101" customFormat="1" ht="18" customHeight="1">
      <c r="A7" s="1215" t="s">
        <v>263</v>
      </c>
      <c r="B7" s="1216"/>
      <c r="C7" s="875">
        <v>815</v>
      </c>
      <c r="D7" s="876">
        <v>4596</v>
      </c>
      <c r="E7" s="876">
        <v>1103</v>
      </c>
      <c r="F7" s="876">
        <v>314</v>
      </c>
      <c r="G7" s="876">
        <v>524</v>
      </c>
      <c r="H7" s="876">
        <v>53</v>
      </c>
      <c r="I7" s="877">
        <v>7404</v>
      </c>
      <c r="J7" s="1217" t="s">
        <v>204</v>
      </c>
      <c r="K7" s="1218"/>
      <c r="N7" s="970"/>
    </row>
    <row r="8" spans="1:14" s="101" customFormat="1" ht="18" customHeight="1">
      <c r="A8" s="744"/>
      <c r="B8" s="746" t="s">
        <v>87</v>
      </c>
      <c r="C8" s="875">
        <v>781</v>
      </c>
      <c r="D8" s="876">
        <v>4526</v>
      </c>
      <c r="E8" s="876">
        <v>1123</v>
      </c>
      <c r="F8" s="876">
        <v>320</v>
      </c>
      <c r="G8" s="876">
        <v>519</v>
      </c>
      <c r="H8" s="876">
        <v>54</v>
      </c>
      <c r="I8" s="877">
        <v>7323</v>
      </c>
      <c r="J8" s="1060" t="s">
        <v>87</v>
      </c>
      <c r="K8" s="11"/>
      <c r="N8" s="970"/>
    </row>
    <row r="9" spans="1:14" s="101" customFormat="1" ht="18" customHeight="1">
      <c r="A9" s="744"/>
      <c r="B9" s="746" t="s">
        <v>88</v>
      </c>
      <c r="C9" s="875">
        <v>830</v>
      </c>
      <c r="D9" s="876">
        <v>4563</v>
      </c>
      <c r="E9" s="876">
        <v>1116</v>
      </c>
      <c r="F9" s="876">
        <v>316</v>
      </c>
      <c r="G9" s="876">
        <v>536</v>
      </c>
      <c r="H9" s="876">
        <v>54</v>
      </c>
      <c r="I9" s="877">
        <v>7415</v>
      </c>
      <c r="J9" s="1060" t="s">
        <v>88</v>
      </c>
      <c r="K9" s="11"/>
      <c r="N9" s="970"/>
    </row>
    <row r="10" spans="1:14" s="101" customFormat="1" ht="18" customHeight="1">
      <c r="A10" s="744"/>
      <c r="B10" s="746" t="s">
        <v>89</v>
      </c>
      <c r="C10" s="875">
        <v>806</v>
      </c>
      <c r="D10" s="876">
        <v>4554</v>
      </c>
      <c r="E10" s="876">
        <v>1070</v>
      </c>
      <c r="F10" s="876">
        <v>304</v>
      </c>
      <c r="G10" s="876">
        <v>522</v>
      </c>
      <c r="H10" s="876">
        <v>52</v>
      </c>
      <c r="I10" s="877">
        <v>7306</v>
      </c>
      <c r="J10" s="1060" t="s">
        <v>89</v>
      </c>
      <c r="K10" s="11"/>
      <c r="N10" s="970"/>
    </row>
    <row r="11" spans="1:14" s="101" customFormat="1" ht="18" customHeight="1">
      <c r="A11" s="744"/>
      <c r="B11" s="746" t="s">
        <v>90</v>
      </c>
      <c r="C11" s="875">
        <v>843</v>
      </c>
      <c r="D11" s="876">
        <v>4740</v>
      </c>
      <c r="E11" s="876">
        <v>1102</v>
      </c>
      <c r="F11" s="876">
        <v>315</v>
      </c>
      <c r="G11" s="876">
        <v>517</v>
      </c>
      <c r="H11" s="876">
        <v>54</v>
      </c>
      <c r="I11" s="877">
        <v>7570</v>
      </c>
      <c r="J11" s="1060" t="s">
        <v>90</v>
      </c>
      <c r="K11" s="11"/>
      <c r="N11" s="970"/>
    </row>
    <row r="12" spans="1:14" ht="19.5" customHeight="1">
      <c r="A12" s="1211" t="s">
        <v>117</v>
      </c>
      <c r="B12" s="1212"/>
      <c r="C12" s="875">
        <v>55</v>
      </c>
      <c r="D12" s="876">
        <v>213</v>
      </c>
      <c r="E12" s="876">
        <v>101</v>
      </c>
      <c r="F12" s="876">
        <v>113</v>
      </c>
      <c r="G12" s="876">
        <v>32</v>
      </c>
      <c r="H12" s="876">
        <v>16</v>
      </c>
      <c r="I12" s="877">
        <v>529</v>
      </c>
      <c r="J12" s="1213" t="s">
        <v>118</v>
      </c>
      <c r="K12" s="1214"/>
      <c r="N12" s="970"/>
    </row>
    <row r="13" spans="1:14" ht="18" customHeight="1">
      <c r="A13" s="744"/>
      <c r="B13" s="747" t="s">
        <v>87</v>
      </c>
      <c r="C13" s="1024">
        <v>46</v>
      </c>
      <c r="D13" s="1025">
        <v>208</v>
      </c>
      <c r="E13" s="1025">
        <v>107</v>
      </c>
      <c r="F13" s="1025">
        <v>114</v>
      </c>
      <c r="G13" s="1025">
        <v>33</v>
      </c>
      <c r="H13" s="1025">
        <v>18</v>
      </c>
      <c r="I13" s="1026">
        <v>525</v>
      </c>
      <c r="J13" s="1061" t="s">
        <v>87</v>
      </c>
      <c r="K13" s="11"/>
      <c r="N13" s="970" t="s">
        <v>407</v>
      </c>
    </row>
    <row r="14" spans="1:14" ht="18" customHeight="1">
      <c r="A14" s="744"/>
      <c r="B14" s="747" t="s">
        <v>88</v>
      </c>
      <c r="C14" s="1024">
        <v>53</v>
      </c>
      <c r="D14" s="1025">
        <v>208</v>
      </c>
      <c r="E14" s="1025">
        <v>103</v>
      </c>
      <c r="F14" s="1025">
        <v>111</v>
      </c>
      <c r="G14" s="1025">
        <v>35</v>
      </c>
      <c r="H14" s="1025">
        <v>18</v>
      </c>
      <c r="I14" s="1026">
        <v>528</v>
      </c>
      <c r="J14" s="1061" t="s">
        <v>88</v>
      </c>
      <c r="K14" s="11"/>
      <c r="N14" s="970"/>
    </row>
    <row r="15" spans="1:14" ht="18" customHeight="1">
      <c r="A15" s="744"/>
      <c r="B15" s="747" t="s">
        <v>89</v>
      </c>
      <c r="C15" s="1024">
        <v>52</v>
      </c>
      <c r="D15" s="1025">
        <v>202</v>
      </c>
      <c r="E15" s="1025">
        <v>100</v>
      </c>
      <c r="F15" s="1025">
        <v>114</v>
      </c>
      <c r="G15" s="1025">
        <v>31</v>
      </c>
      <c r="H15" s="1025">
        <v>14</v>
      </c>
      <c r="I15" s="1026">
        <v>512</v>
      </c>
      <c r="J15" s="1061" t="s">
        <v>89</v>
      </c>
      <c r="K15" s="11"/>
      <c r="N15" s="970"/>
    </row>
    <row r="16" spans="1:14" ht="18" customHeight="1">
      <c r="A16" s="744"/>
      <c r="B16" s="747" t="s">
        <v>90</v>
      </c>
      <c r="C16" s="1024">
        <v>69</v>
      </c>
      <c r="D16" s="1025">
        <v>234</v>
      </c>
      <c r="E16" s="1025">
        <v>93</v>
      </c>
      <c r="F16" s="1025">
        <v>114</v>
      </c>
      <c r="G16" s="1025">
        <v>27</v>
      </c>
      <c r="H16" s="1025">
        <v>13</v>
      </c>
      <c r="I16" s="1026">
        <v>550</v>
      </c>
      <c r="J16" s="1061" t="s">
        <v>90</v>
      </c>
      <c r="K16" s="11"/>
      <c r="N16" s="970"/>
    </row>
    <row r="17" spans="1:14" ht="20.25" customHeight="1">
      <c r="A17" s="1211" t="s">
        <v>321</v>
      </c>
      <c r="B17" s="1212"/>
      <c r="C17" s="875">
        <v>386</v>
      </c>
      <c r="D17" s="876">
        <v>823</v>
      </c>
      <c r="E17" s="876">
        <v>98</v>
      </c>
      <c r="F17" s="876">
        <v>24</v>
      </c>
      <c r="G17" s="876">
        <v>329</v>
      </c>
      <c r="H17" s="876">
        <v>18</v>
      </c>
      <c r="I17" s="877">
        <v>1677</v>
      </c>
      <c r="J17" s="1213" t="s">
        <v>325</v>
      </c>
      <c r="K17" s="1214"/>
      <c r="N17" s="970"/>
    </row>
    <row r="18" spans="1:14" ht="20.25" customHeight="1">
      <c r="A18" s="744"/>
      <c r="B18" s="747" t="s">
        <v>87</v>
      </c>
      <c r="C18" s="1024">
        <v>353</v>
      </c>
      <c r="D18" s="1025">
        <v>798</v>
      </c>
      <c r="E18" s="1025">
        <v>98</v>
      </c>
      <c r="F18" s="1025">
        <v>23</v>
      </c>
      <c r="G18" s="1025">
        <v>317</v>
      </c>
      <c r="H18" s="1025">
        <v>16</v>
      </c>
      <c r="I18" s="1026">
        <v>1606</v>
      </c>
      <c r="J18" s="1061" t="s">
        <v>87</v>
      </c>
      <c r="K18" s="11"/>
      <c r="N18" s="970"/>
    </row>
    <row r="19" spans="1:14" ht="18" customHeight="1">
      <c r="A19" s="744"/>
      <c r="B19" s="747" t="s">
        <v>88</v>
      </c>
      <c r="C19" s="1024">
        <v>397</v>
      </c>
      <c r="D19" s="1025">
        <v>836</v>
      </c>
      <c r="E19" s="1025">
        <v>98</v>
      </c>
      <c r="F19" s="1025">
        <v>24</v>
      </c>
      <c r="G19" s="1025">
        <v>332</v>
      </c>
      <c r="H19" s="1025">
        <v>16</v>
      </c>
      <c r="I19" s="1026">
        <v>1703</v>
      </c>
      <c r="J19" s="1061" t="s">
        <v>88</v>
      </c>
      <c r="K19" s="11"/>
      <c r="N19" s="970"/>
    </row>
    <row r="20" spans="1:14" ht="18" customHeight="1">
      <c r="A20" s="744"/>
      <c r="B20" s="747" t="s">
        <v>89</v>
      </c>
      <c r="C20" s="1024">
        <v>397</v>
      </c>
      <c r="D20" s="1025">
        <v>822</v>
      </c>
      <c r="E20" s="1025">
        <v>97</v>
      </c>
      <c r="F20" s="1025">
        <v>24</v>
      </c>
      <c r="G20" s="1025">
        <v>339</v>
      </c>
      <c r="H20" s="1025">
        <v>18</v>
      </c>
      <c r="I20" s="1026">
        <v>1698</v>
      </c>
      <c r="J20" s="1061" t="s">
        <v>89</v>
      </c>
      <c r="K20" s="1062"/>
      <c r="N20" s="970"/>
    </row>
    <row r="21" spans="1:14" ht="18" customHeight="1">
      <c r="A21" s="744"/>
      <c r="B21" s="747" t="s">
        <v>90</v>
      </c>
      <c r="C21" s="1024">
        <v>397</v>
      </c>
      <c r="D21" s="1025">
        <v>837</v>
      </c>
      <c r="E21" s="1025">
        <v>98</v>
      </c>
      <c r="F21" s="1025">
        <v>24</v>
      </c>
      <c r="G21" s="1025">
        <v>326</v>
      </c>
      <c r="H21" s="1025">
        <v>21</v>
      </c>
      <c r="I21" s="1026">
        <v>1703</v>
      </c>
      <c r="J21" s="1061" t="s">
        <v>90</v>
      </c>
      <c r="K21" s="11"/>
      <c r="N21" s="970"/>
    </row>
    <row r="22" spans="1:14" ht="18" customHeight="1">
      <c r="A22" s="1211" t="s">
        <v>350</v>
      </c>
      <c r="B22" s="1212"/>
      <c r="C22" s="875">
        <v>211</v>
      </c>
      <c r="D22" s="876">
        <v>835</v>
      </c>
      <c r="E22" s="876">
        <v>219</v>
      </c>
      <c r="F22" s="876">
        <v>78</v>
      </c>
      <c r="G22" s="876">
        <v>82</v>
      </c>
      <c r="H22" s="876">
        <v>0</v>
      </c>
      <c r="I22" s="877">
        <v>1425</v>
      </c>
      <c r="J22" s="1213" t="s">
        <v>354</v>
      </c>
      <c r="K22" s="1214"/>
      <c r="N22" s="970"/>
    </row>
    <row r="23" spans="1:14" ht="18" customHeight="1">
      <c r="A23" s="744"/>
      <c r="B23" s="747" t="s">
        <v>87</v>
      </c>
      <c r="C23" s="1024">
        <v>219</v>
      </c>
      <c r="D23" s="1025">
        <v>814</v>
      </c>
      <c r="E23" s="1025">
        <v>229</v>
      </c>
      <c r="F23" s="1025">
        <v>83</v>
      </c>
      <c r="G23" s="1025">
        <v>88</v>
      </c>
      <c r="H23" s="1025">
        <v>0</v>
      </c>
      <c r="I23" s="1026">
        <v>1433</v>
      </c>
      <c r="J23" s="1061" t="s">
        <v>87</v>
      </c>
      <c r="K23" s="11"/>
      <c r="N23" s="970"/>
    </row>
    <row r="24" spans="1:14" ht="18" customHeight="1">
      <c r="A24" s="744"/>
      <c r="B24" s="747" t="s">
        <v>88</v>
      </c>
      <c r="C24" s="1024">
        <v>217</v>
      </c>
      <c r="D24" s="1025">
        <v>844</v>
      </c>
      <c r="E24" s="1025">
        <v>230</v>
      </c>
      <c r="F24" s="1025">
        <v>81</v>
      </c>
      <c r="G24" s="1025">
        <v>89</v>
      </c>
      <c r="H24" s="1025">
        <v>0</v>
      </c>
      <c r="I24" s="1026">
        <v>1461</v>
      </c>
      <c r="J24" s="1061" t="s">
        <v>88</v>
      </c>
      <c r="K24" s="11"/>
      <c r="N24" s="970"/>
    </row>
    <row r="25" spans="1:14" ht="18" customHeight="1">
      <c r="A25" s="744"/>
      <c r="B25" s="747" t="s">
        <v>89</v>
      </c>
      <c r="C25" s="1024">
        <v>194</v>
      </c>
      <c r="D25" s="1025">
        <v>813</v>
      </c>
      <c r="E25" s="1025">
        <v>197</v>
      </c>
      <c r="F25" s="1025">
        <v>71</v>
      </c>
      <c r="G25" s="1025">
        <v>68</v>
      </c>
      <c r="H25" s="1025">
        <v>0</v>
      </c>
      <c r="I25" s="1026">
        <v>1343</v>
      </c>
      <c r="J25" s="1061" t="s">
        <v>89</v>
      </c>
      <c r="K25" s="11"/>
      <c r="N25" s="970"/>
    </row>
    <row r="26" spans="1:14" ht="18" customHeight="1">
      <c r="A26" s="744"/>
      <c r="B26" s="747" t="s">
        <v>90</v>
      </c>
      <c r="C26" s="1024">
        <v>213</v>
      </c>
      <c r="D26" s="1025">
        <v>869</v>
      </c>
      <c r="E26" s="1025">
        <v>221</v>
      </c>
      <c r="F26" s="1025">
        <v>78</v>
      </c>
      <c r="G26" s="1025">
        <v>84</v>
      </c>
      <c r="H26" s="1025">
        <v>0</v>
      </c>
      <c r="I26" s="1026">
        <v>1464</v>
      </c>
      <c r="J26" s="1061" t="s">
        <v>90</v>
      </c>
      <c r="K26" s="11"/>
      <c r="N26" s="970"/>
    </row>
    <row r="27" spans="1:14" ht="22.5" customHeight="1">
      <c r="A27" s="1211" t="s">
        <v>97</v>
      </c>
      <c r="B27" s="1212"/>
      <c r="C27" s="875">
        <v>163</v>
      </c>
      <c r="D27" s="876">
        <v>2724</v>
      </c>
      <c r="E27" s="876">
        <v>685</v>
      </c>
      <c r="F27" s="876">
        <v>98</v>
      </c>
      <c r="G27" s="876">
        <v>81</v>
      </c>
      <c r="H27" s="876">
        <v>20</v>
      </c>
      <c r="I27" s="877">
        <v>3772</v>
      </c>
      <c r="J27" s="1213" t="s">
        <v>119</v>
      </c>
      <c r="K27" s="1214"/>
      <c r="N27" s="970"/>
    </row>
    <row r="28" spans="1:14" ht="18" customHeight="1">
      <c r="A28" s="744"/>
      <c r="B28" s="747" t="s">
        <v>87</v>
      </c>
      <c r="C28" s="1024">
        <v>164</v>
      </c>
      <c r="D28" s="1025">
        <v>2706</v>
      </c>
      <c r="E28" s="1025">
        <v>689</v>
      </c>
      <c r="F28" s="1025">
        <v>100</v>
      </c>
      <c r="G28" s="1025">
        <v>81</v>
      </c>
      <c r="H28" s="1025">
        <v>20</v>
      </c>
      <c r="I28" s="1026">
        <v>3760</v>
      </c>
      <c r="J28" s="1061" t="s">
        <v>87</v>
      </c>
      <c r="K28" s="11"/>
      <c r="N28" s="970"/>
    </row>
    <row r="29" spans="1:14" ht="18" customHeight="1">
      <c r="A29" s="744"/>
      <c r="B29" s="747" t="s">
        <v>88</v>
      </c>
      <c r="C29" s="1024">
        <v>163</v>
      </c>
      <c r="D29" s="1025">
        <v>2675</v>
      </c>
      <c r="E29" s="1025">
        <v>685</v>
      </c>
      <c r="F29" s="1025">
        <v>99</v>
      </c>
      <c r="G29" s="1025">
        <v>80</v>
      </c>
      <c r="H29" s="1025">
        <v>20</v>
      </c>
      <c r="I29" s="1026">
        <v>3722</v>
      </c>
      <c r="J29" s="1061" t="s">
        <v>88</v>
      </c>
      <c r="K29" s="11"/>
      <c r="N29" s="970"/>
    </row>
    <row r="30" spans="1:14" ht="18" customHeight="1">
      <c r="A30" s="744"/>
      <c r="B30" s="747" t="s">
        <v>89</v>
      </c>
      <c r="C30" s="1024">
        <v>163</v>
      </c>
      <c r="D30" s="1025">
        <v>2717</v>
      </c>
      <c r="E30" s="1025">
        <v>676</v>
      </c>
      <c r="F30" s="1025">
        <v>95</v>
      </c>
      <c r="G30" s="1025">
        <v>84</v>
      </c>
      <c r="H30" s="1025">
        <v>20</v>
      </c>
      <c r="I30" s="1026">
        <v>3753</v>
      </c>
      <c r="J30" s="1061" t="s">
        <v>89</v>
      </c>
      <c r="K30" s="11"/>
      <c r="N30" s="970"/>
    </row>
    <row r="31" spans="1:14" ht="18" customHeight="1">
      <c r="A31" s="49"/>
      <c r="B31" s="748" t="s">
        <v>90</v>
      </c>
      <c r="C31" s="1027">
        <v>164</v>
      </c>
      <c r="D31" s="1028">
        <v>2800</v>
      </c>
      <c r="E31" s="1028">
        <v>690</v>
      </c>
      <c r="F31" s="1028">
        <v>99</v>
      </c>
      <c r="G31" s="1028">
        <v>80</v>
      </c>
      <c r="H31" s="1028">
        <v>20</v>
      </c>
      <c r="I31" s="1029">
        <v>3853</v>
      </c>
      <c r="J31" s="1063" t="s">
        <v>90</v>
      </c>
      <c r="K31" s="61"/>
      <c r="N31" s="970"/>
    </row>
    <row r="32" spans="1:14" ht="18" customHeight="1">
      <c r="A32" s="1186" t="s">
        <v>315</v>
      </c>
      <c r="B32" s="1186"/>
      <c r="C32" s="1187"/>
      <c r="D32" s="1187"/>
      <c r="E32" s="741"/>
      <c r="F32" s="741"/>
      <c r="G32" s="1170" t="s">
        <v>335</v>
      </c>
      <c r="H32" s="1170"/>
      <c r="I32" s="1170"/>
      <c r="J32" s="1188"/>
      <c r="K32" s="1188"/>
    </row>
    <row r="36" spans="3:10">
      <c r="C36" s="868"/>
      <c r="D36" s="868"/>
      <c r="E36" s="868"/>
      <c r="F36" s="868"/>
      <c r="G36" s="868"/>
      <c r="H36" s="868"/>
      <c r="I36" s="868"/>
      <c r="J36" s="868"/>
    </row>
    <row r="37" spans="3:10">
      <c r="C37" s="868"/>
      <c r="D37" s="868"/>
      <c r="E37" s="868"/>
      <c r="F37" s="868"/>
      <c r="G37" s="868"/>
      <c r="H37" s="868"/>
      <c r="I37" s="868"/>
      <c r="J37" s="868"/>
    </row>
    <row r="38" spans="3:10">
      <c r="C38" s="868"/>
      <c r="D38" s="868"/>
      <c r="E38" s="868"/>
      <c r="F38" s="868"/>
      <c r="G38" s="868"/>
      <c r="H38" s="868"/>
      <c r="I38" s="868"/>
      <c r="J38" s="868"/>
    </row>
    <row r="39" spans="3:10">
      <c r="C39" s="868"/>
      <c r="D39" s="868"/>
      <c r="E39" s="868"/>
      <c r="F39" s="868"/>
      <c r="G39" s="868"/>
      <c r="H39" s="868"/>
      <c r="I39" s="868"/>
      <c r="J39" s="868"/>
    </row>
    <row r="40" spans="3:10">
      <c r="C40" s="868"/>
      <c r="D40" s="868"/>
      <c r="E40" s="868"/>
      <c r="F40" s="868"/>
      <c r="G40" s="868"/>
      <c r="H40" s="868"/>
      <c r="I40" s="868"/>
      <c r="J40" s="868"/>
    </row>
    <row r="41" spans="3:10">
      <c r="C41" s="868"/>
      <c r="D41" s="868"/>
      <c r="E41" s="868"/>
      <c r="F41" s="868"/>
      <c r="G41" s="868"/>
      <c r="H41" s="868"/>
      <c r="I41" s="868"/>
      <c r="J41" s="868"/>
    </row>
    <row r="42" spans="3:10">
      <c r="C42" s="868"/>
      <c r="D42" s="868"/>
      <c r="E42" s="868"/>
      <c r="F42" s="868"/>
      <c r="G42" s="868"/>
      <c r="H42" s="868"/>
      <c r="I42" s="868"/>
      <c r="J42" s="868"/>
    </row>
    <row r="43" spans="3:10">
      <c r="C43" s="868"/>
      <c r="D43" s="868"/>
      <c r="E43" s="868"/>
      <c r="F43" s="868"/>
      <c r="G43" s="868"/>
      <c r="H43" s="868"/>
      <c r="I43" s="868"/>
      <c r="J43" s="868"/>
    </row>
    <row r="44" spans="3:10">
      <c r="C44" s="868"/>
      <c r="D44" s="868"/>
      <c r="E44" s="868"/>
      <c r="F44" s="868"/>
      <c r="G44" s="868"/>
      <c r="H44" s="868"/>
      <c r="I44" s="868"/>
      <c r="J44" s="868"/>
    </row>
    <row r="45" spans="3:10">
      <c r="C45" s="868"/>
      <c r="D45" s="868"/>
      <c r="E45" s="868"/>
      <c r="F45" s="868"/>
      <c r="G45" s="868"/>
      <c r="H45" s="868"/>
      <c r="I45" s="868"/>
      <c r="J45" s="868"/>
    </row>
    <row r="46" spans="3:10">
      <c r="C46" s="868"/>
      <c r="D46" s="868"/>
      <c r="E46" s="868"/>
      <c r="F46" s="868"/>
      <c r="G46" s="868"/>
      <c r="H46" s="868"/>
      <c r="I46" s="868"/>
      <c r="J46" s="868"/>
    </row>
    <row r="47" spans="3:10">
      <c r="C47" s="868"/>
      <c r="D47" s="868"/>
      <c r="E47" s="868"/>
      <c r="F47" s="868"/>
      <c r="G47" s="868"/>
      <c r="H47" s="868"/>
      <c r="I47" s="868"/>
      <c r="J47" s="868"/>
    </row>
    <row r="48" spans="3:10">
      <c r="C48" s="868"/>
      <c r="D48" s="868"/>
      <c r="E48" s="868"/>
      <c r="F48" s="868"/>
      <c r="G48" s="868"/>
      <c r="H48" s="868"/>
      <c r="I48" s="868"/>
      <c r="J48" s="868"/>
    </row>
    <row r="49" spans="3:10">
      <c r="C49" s="868"/>
      <c r="D49" s="868"/>
      <c r="E49" s="868"/>
      <c r="F49" s="868"/>
      <c r="G49" s="868"/>
      <c r="H49" s="868"/>
      <c r="I49" s="868"/>
      <c r="J49" s="868"/>
    </row>
    <row r="50" spans="3:10">
      <c r="C50" s="868"/>
      <c r="D50" s="868"/>
      <c r="E50" s="868"/>
      <c r="F50" s="868"/>
      <c r="G50" s="868"/>
      <c r="H50" s="868"/>
      <c r="I50" s="868"/>
      <c r="J50" s="868"/>
    </row>
    <row r="51" spans="3:10">
      <c r="C51" s="868"/>
      <c r="D51" s="868"/>
      <c r="E51" s="868"/>
      <c r="F51" s="868"/>
      <c r="G51" s="868"/>
      <c r="H51" s="868"/>
      <c r="I51" s="868"/>
      <c r="J51" s="868"/>
    </row>
    <row r="52" spans="3:10">
      <c r="C52" s="868"/>
      <c r="D52" s="868"/>
      <c r="E52" s="868"/>
      <c r="F52" s="868"/>
      <c r="G52" s="868"/>
      <c r="H52" s="868"/>
      <c r="I52" s="868"/>
      <c r="J52" s="868"/>
    </row>
    <row r="53" spans="3:10">
      <c r="C53" s="868"/>
      <c r="D53" s="868"/>
      <c r="E53" s="868"/>
      <c r="F53" s="868"/>
      <c r="G53" s="868"/>
      <c r="H53" s="868"/>
      <c r="I53" s="868"/>
      <c r="J53" s="868"/>
    </row>
    <row r="54" spans="3:10">
      <c r="C54" s="868"/>
      <c r="D54" s="868"/>
      <c r="E54" s="868"/>
      <c r="F54" s="868"/>
      <c r="G54" s="868"/>
      <c r="H54" s="868"/>
      <c r="I54" s="868"/>
      <c r="J54" s="868"/>
    </row>
    <row r="55" spans="3:10">
      <c r="C55" s="868"/>
      <c r="D55" s="868"/>
      <c r="E55" s="868"/>
      <c r="F55" s="868"/>
      <c r="G55" s="868"/>
      <c r="H55" s="868"/>
      <c r="I55" s="868"/>
      <c r="J55" s="868"/>
    </row>
    <row r="56" spans="3:10">
      <c r="C56" s="868"/>
      <c r="D56" s="868"/>
      <c r="E56" s="868"/>
      <c r="F56" s="868"/>
      <c r="G56" s="868"/>
      <c r="H56" s="868"/>
      <c r="I56" s="868"/>
      <c r="J56" s="868"/>
    </row>
    <row r="57" spans="3:10">
      <c r="C57" s="868"/>
      <c r="D57" s="868"/>
      <c r="E57" s="868"/>
      <c r="F57" s="868"/>
      <c r="G57" s="868"/>
      <c r="H57" s="868"/>
      <c r="I57" s="868"/>
      <c r="J57" s="868"/>
    </row>
    <row r="58" spans="3:10">
      <c r="C58" s="868"/>
      <c r="D58" s="868"/>
      <c r="E58" s="868"/>
      <c r="F58" s="868"/>
      <c r="G58" s="868"/>
      <c r="H58" s="868"/>
      <c r="I58" s="868"/>
      <c r="J58" s="868"/>
    </row>
    <row r="59" spans="3:10">
      <c r="C59" s="868"/>
      <c r="D59" s="868"/>
      <c r="E59" s="868"/>
      <c r="F59" s="868"/>
      <c r="G59" s="868"/>
      <c r="H59" s="868"/>
      <c r="I59" s="868"/>
      <c r="J59" s="868"/>
    </row>
    <row r="60" spans="3:10">
      <c r="C60" s="868"/>
      <c r="D60" s="868"/>
      <c r="E60" s="868"/>
      <c r="F60" s="868"/>
      <c r="G60" s="868"/>
      <c r="H60" s="868"/>
      <c r="I60" s="868"/>
      <c r="J60" s="868"/>
    </row>
    <row r="61" spans="3:10">
      <c r="C61" s="868"/>
      <c r="D61" s="868"/>
      <c r="E61" s="868"/>
      <c r="F61" s="868"/>
      <c r="G61" s="868"/>
      <c r="H61" s="868"/>
      <c r="I61" s="868"/>
      <c r="J61" s="868"/>
    </row>
    <row r="62" spans="3:10">
      <c r="C62" s="868"/>
      <c r="D62" s="868"/>
      <c r="E62" s="868"/>
      <c r="F62" s="868"/>
      <c r="G62" s="868"/>
      <c r="H62" s="868"/>
      <c r="I62" s="868"/>
      <c r="J62" s="868"/>
    </row>
    <row r="63" spans="3:10">
      <c r="C63" s="868"/>
      <c r="D63" s="868"/>
      <c r="E63" s="868"/>
      <c r="F63" s="868"/>
      <c r="G63" s="868"/>
      <c r="H63" s="868"/>
      <c r="I63" s="868"/>
      <c r="J63" s="868"/>
    </row>
    <row r="64" spans="3:10">
      <c r="C64" s="868"/>
      <c r="D64" s="868"/>
      <c r="E64" s="868"/>
      <c r="F64" s="868"/>
      <c r="G64" s="868"/>
      <c r="H64" s="868"/>
      <c r="I64" s="868"/>
      <c r="J64" s="868"/>
    </row>
  </sheetData>
  <mergeCells count="18">
    <mergeCell ref="A7:B7"/>
    <mergeCell ref="J7:K7"/>
    <mergeCell ref="A1:K1"/>
    <mergeCell ref="A2:K2"/>
    <mergeCell ref="A4:B6"/>
    <mergeCell ref="C4:F4"/>
    <mergeCell ref="G4:I4"/>
    <mergeCell ref="J4:K6"/>
    <mergeCell ref="A12:B12"/>
    <mergeCell ref="J12:K12"/>
    <mergeCell ref="A17:B17"/>
    <mergeCell ref="J17:K17"/>
    <mergeCell ref="G32:K32"/>
    <mergeCell ref="A32:D32"/>
    <mergeCell ref="A22:B22"/>
    <mergeCell ref="J22:K22"/>
    <mergeCell ref="A27:B27"/>
    <mergeCell ref="J27:K2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N20"/>
  <sheetViews>
    <sheetView rightToLeft="1" view="pageBreakPreview" zoomScaleSheetLayoutView="100" workbookViewId="0">
      <selection activeCell="H11" sqref="H11"/>
    </sheetView>
  </sheetViews>
  <sheetFormatPr defaultRowHeight="14.25"/>
  <cols>
    <col min="1" max="1" width="14.375" customWidth="1"/>
    <col min="2" max="2" width="7.375" customWidth="1"/>
    <col min="3" max="3" width="10.5" customWidth="1"/>
    <col min="4" max="4" width="8.5" customWidth="1"/>
    <col min="5" max="6" width="9.375" customWidth="1"/>
    <col min="7" max="7" width="7.375" customWidth="1"/>
    <col min="8" max="8" width="9.375" customWidth="1"/>
    <col min="9" max="9" width="8.75" customWidth="1"/>
    <col min="10" max="11" width="9.375" customWidth="1"/>
    <col min="12" max="12" width="19.25" customWidth="1"/>
  </cols>
  <sheetData>
    <row r="1" spans="1:14" ht="21" customHeight="1">
      <c r="A1" s="1102" t="s">
        <v>382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</row>
    <row r="2" spans="1:14" ht="15">
      <c r="A2" s="1147" t="s">
        <v>383</v>
      </c>
      <c r="B2" s="1147"/>
      <c r="C2" s="1147"/>
      <c r="D2" s="1147"/>
      <c r="E2" s="1147"/>
      <c r="F2" s="1147"/>
      <c r="G2" s="1147"/>
      <c r="H2" s="1147"/>
      <c r="I2" s="1147"/>
      <c r="J2" s="1147"/>
      <c r="K2" s="1147"/>
      <c r="L2" s="1147"/>
    </row>
    <row r="3" spans="1:14" ht="6" customHeight="1">
      <c r="A3" s="780"/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</row>
    <row r="4" spans="1:14" ht="20.25" customHeight="1">
      <c r="A4" s="1111" t="s">
        <v>357</v>
      </c>
      <c r="B4" s="1232" t="s">
        <v>8</v>
      </c>
      <c r="C4" s="1232" t="s">
        <v>412</v>
      </c>
      <c r="D4" s="1233" t="s">
        <v>186</v>
      </c>
      <c r="E4" s="1234"/>
      <c r="F4" s="1234"/>
      <c r="G4" s="1234"/>
      <c r="H4" s="776"/>
      <c r="I4" s="1230" t="s">
        <v>187</v>
      </c>
      <c r="J4" s="1230"/>
      <c r="K4" s="1231"/>
      <c r="L4" s="1106" t="s">
        <v>120</v>
      </c>
    </row>
    <row r="5" spans="1:14" ht="20.25" customHeight="1">
      <c r="A5" s="1112"/>
      <c r="B5" s="1235"/>
      <c r="C5" s="1112"/>
      <c r="D5" s="143" t="s">
        <v>121</v>
      </c>
      <c r="E5" s="143" t="s">
        <v>123</v>
      </c>
      <c r="F5" s="143" t="s">
        <v>173</v>
      </c>
      <c r="G5" s="143" t="s">
        <v>124</v>
      </c>
      <c r="H5" s="146" t="s">
        <v>126</v>
      </c>
      <c r="I5" s="143" t="s">
        <v>127</v>
      </c>
      <c r="J5" s="146" t="s">
        <v>128</v>
      </c>
      <c r="K5" s="143" t="s">
        <v>129</v>
      </c>
      <c r="L5" s="1136"/>
    </row>
    <row r="6" spans="1:14" ht="24.75" customHeight="1">
      <c r="A6" s="1113"/>
      <c r="B6" s="823" t="s">
        <v>35</v>
      </c>
      <c r="C6" s="854" t="s">
        <v>130</v>
      </c>
      <c r="D6" s="855" t="s">
        <v>122</v>
      </c>
      <c r="E6" s="855" t="s">
        <v>159</v>
      </c>
      <c r="F6" s="855" t="s">
        <v>158</v>
      </c>
      <c r="G6" s="855" t="s">
        <v>125</v>
      </c>
      <c r="H6" s="58" t="s">
        <v>174</v>
      </c>
      <c r="I6" s="855" t="s">
        <v>175</v>
      </c>
      <c r="J6" s="58" t="s">
        <v>176</v>
      </c>
      <c r="K6" s="870" t="s">
        <v>408</v>
      </c>
      <c r="L6" s="1185"/>
    </row>
    <row r="7" spans="1:14" s="17" customFormat="1" ht="18" customHeight="1">
      <c r="A7" s="1087" t="s">
        <v>275</v>
      </c>
      <c r="B7" s="1088">
        <v>130</v>
      </c>
      <c r="C7" s="988">
        <f>SUM(C8:C11)</f>
        <v>7437</v>
      </c>
      <c r="D7" s="988">
        <f t="shared" ref="D7" si="0">SUM(D8:D11)</f>
        <v>6912</v>
      </c>
      <c r="E7" s="988">
        <f>SUM(E8:E11)</f>
        <v>6124</v>
      </c>
      <c r="F7" s="988">
        <f t="shared" ref="F7:J7" si="1">SUM(F8:F11)</f>
        <v>6942</v>
      </c>
      <c r="G7" s="988">
        <f t="shared" si="1"/>
        <v>376</v>
      </c>
      <c r="H7" s="988">
        <f t="shared" si="1"/>
        <v>7286</v>
      </c>
      <c r="I7" s="988">
        <f t="shared" si="1"/>
        <v>7298</v>
      </c>
      <c r="J7" s="988">
        <f t="shared" si="1"/>
        <v>7143</v>
      </c>
      <c r="K7" s="989">
        <v>7128</v>
      </c>
      <c r="L7" s="1079" t="s">
        <v>204</v>
      </c>
    </row>
    <row r="8" spans="1:14" s="17" customFormat="1" ht="18" customHeight="1">
      <c r="A8" s="1089" t="s">
        <v>117</v>
      </c>
      <c r="B8" s="1090">
        <v>27</v>
      </c>
      <c r="C8" s="990">
        <v>538</v>
      </c>
      <c r="D8" s="990">
        <v>379</v>
      </c>
      <c r="E8" s="990">
        <v>387</v>
      </c>
      <c r="F8" s="990">
        <v>315</v>
      </c>
      <c r="G8" s="990">
        <v>78</v>
      </c>
      <c r="H8" s="990">
        <v>425</v>
      </c>
      <c r="I8" s="990">
        <v>417</v>
      </c>
      <c r="J8" s="990">
        <v>393</v>
      </c>
      <c r="K8" s="991">
        <v>423</v>
      </c>
      <c r="L8" s="1080" t="s">
        <v>118</v>
      </c>
    </row>
    <row r="9" spans="1:14" s="17" customFormat="1" ht="18" customHeight="1">
      <c r="A9" s="1089" t="s">
        <v>321</v>
      </c>
      <c r="B9" s="1090">
        <v>38</v>
      </c>
      <c r="C9" s="990">
        <v>1703</v>
      </c>
      <c r="D9" s="990">
        <v>1666</v>
      </c>
      <c r="E9" s="990">
        <v>1560</v>
      </c>
      <c r="F9" s="990">
        <v>1683</v>
      </c>
      <c r="G9" s="990">
        <v>0</v>
      </c>
      <c r="H9" s="990">
        <v>1678</v>
      </c>
      <c r="I9" s="990">
        <v>1703</v>
      </c>
      <c r="J9" s="990">
        <v>1703</v>
      </c>
      <c r="K9" s="991">
        <v>1703.0000000000005</v>
      </c>
      <c r="L9" s="1094" t="s">
        <v>413</v>
      </c>
    </row>
    <row r="10" spans="1:14" s="17" customFormat="1" ht="18" customHeight="1">
      <c r="A10" s="1089" t="s">
        <v>350</v>
      </c>
      <c r="B10" s="1090">
        <v>21</v>
      </c>
      <c r="C10" s="990">
        <v>1343</v>
      </c>
      <c r="D10" s="990">
        <v>1137</v>
      </c>
      <c r="E10" s="990">
        <v>774</v>
      </c>
      <c r="F10" s="990">
        <v>1318</v>
      </c>
      <c r="G10" s="990">
        <v>232</v>
      </c>
      <c r="H10" s="990">
        <v>1330</v>
      </c>
      <c r="I10" s="990">
        <v>1330</v>
      </c>
      <c r="J10" s="990">
        <v>1330</v>
      </c>
      <c r="K10" s="991">
        <v>1329.9999999999998</v>
      </c>
      <c r="L10" s="1094" t="s">
        <v>355</v>
      </c>
    </row>
    <row r="11" spans="1:14" s="17" customFormat="1" ht="18" customHeight="1">
      <c r="A11" s="1091" t="s">
        <v>97</v>
      </c>
      <c r="B11" s="1092">
        <v>44</v>
      </c>
      <c r="C11" s="992">
        <v>3853</v>
      </c>
      <c r="D11" s="992">
        <v>3730</v>
      </c>
      <c r="E11" s="992">
        <v>3403</v>
      </c>
      <c r="F11" s="992">
        <v>3626</v>
      </c>
      <c r="G11" s="992">
        <v>66</v>
      </c>
      <c r="H11" s="992">
        <v>3853</v>
      </c>
      <c r="I11" s="992">
        <v>3848</v>
      </c>
      <c r="J11" s="992">
        <v>3717</v>
      </c>
      <c r="K11" s="993">
        <v>3672.0000000000005</v>
      </c>
      <c r="L11" s="1064" t="s">
        <v>119</v>
      </c>
    </row>
    <row r="12" spans="1:14">
      <c r="A12" s="1187" t="s">
        <v>315</v>
      </c>
      <c r="B12" s="1187"/>
      <c r="C12" s="1187"/>
      <c r="D12" s="1187"/>
      <c r="E12" s="6"/>
      <c r="F12" s="6"/>
      <c r="G12" s="6"/>
      <c r="H12" s="6"/>
      <c r="I12" s="1229" t="s">
        <v>335</v>
      </c>
      <c r="J12" s="1229"/>
      <c r="K12" s="1229"/>
      <c r="L12" s="1229"/>
    </row>
    <row r="13" spans="1:14">
      <c r="N13" t="s">
        <v>407</v>
      </c>
    </row>
    <row r="15" spans="1:14">
      <c r="C15" s="974"/>
      <c r="D15" s="974"/>
      <c r="E15" s="974"/>
      <c r="F15" s="974"/>
      <c r="G15" s="974"/>
      <c r="H15" s="974"/>
      <c r="I15" s="974"/>
      <c r="J15" s="974"/>
      <c r="K15" s="974"/>
    </row>
    <row r="16" spans="1:14">
      <c r="C16" s="974"/>
      <c r="D16" s="974"/>
      <c r="E16" s="974"/>
      <c r="F16" s="974"/>
      <c r="G16" s="974"/>
      <c r="H16" s="974"/>
      <c r="I16" s="974"/>
      <c r="J16" s="974"/>
    </row>
    <row r="17" spans="3:10">
      <c r="C17" s="974"/>
      <c r="D17" s="974"/>
      <c r="E17" s="974"/>
      <c r="F17" s="974"/>
      <c r="G17" s="974"/>
      <c r="H17" s="974"/>
      <c r="I17" s="974"/>
      <c r="J17" s="974"/>
    </row>
    <row r="18" spans="3:10">
      <c r="C18" s="974"/>
      <c r="D18" s="974"/>
      <c r="E18" s="974"/>
      <c r="F18" s="974"/>
      <c r="G18" s="974"/>
      <c r="H18" s="974"/>
      <c r="I18" s="974"/>
      <c r="J18" s="974"/>
    </row>
    <row r="19" spans="3:10">
      <c r="C19" s="974"/>
      <c r="D19" s="974"/>
      <c r="E19" s="974"/>
      <c r="F19" s="974"/>
      <c r="G19" s="974"/>
      <c r="H19" s="974"/>
      <c r="I19" s="974"/>
      <c r="J19" s="974"/>
    </row>
    <row r="20" spans="3:10">
      <c r="C20" s="974"/>
      <c r="D20" s="974"/>
      <c r="E20" s="974"/>
      <c r="F20" s="974"/>
      <c r="G20" s="974"/>
      <c r="H20" s="974"/>
      <c r="I20" s="974"/>
      <c r="J20" s="974"/>
    </row>
  </sheetData>
  <mergeCells count="10">
    <mergeCell ref="A1:L1"/>
    <mergeCell ref="A2:L2"/>
    <mergeCell ref="I12:L12"/>
    <mergeCell ref="I4:K4"/>
    <mergeCell ref="A12:D12"/>
    <mergeCell ref="C4:C5"/>
    <mergeCell ref="D4:G4"/>
    <mergeCell ref="A4:A6"/>
    <mergeCell ref="L4:L6"/>
    <mergeCell ref="B4:B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N13"/>
  <sheetViews>
    <sheetView rightToLeft="1" view="pageBreakPreview" zoomScaleSheetLayoutView="100" workbookViewId="0">
      <selection activeCell="H11" sqref="H11"/>
    </sheetView>
  </sheetViews>
  <sheetFormatPr defaultColWidth="9.25" defaultRowHeight="18" customHeight="1"/>
  <cols>
    <col min="1" max="1" width="13.5" customWidth="1"/>
    <col min="2" max="2" width="8.25" customWidth="1"/>
    <col min="3" max="3" width="7.375" customWidth="1"/>
    <col min="4" max="4" width="9" bestFit="1" customWidth="1"/>
    <col min="5" max="5" width="7" customWidth="1"/>
    <col min="6" max="6" width="8.875" bestFit="1" customWidth="1"/>
    <col min="7" max="7" width="6.625" bestFit="1" customWidth="1"/>
    <col min="8" max="9" width="7.875" customWidth="1"/>
    <col min="10" max="10" width="9.25" customWidth="1"/>
    <col min="11" max="11" width="17.125" customWidth="1"/>
    <col min="12" max="12" width="18.75" customWidth="1"/>
  </cols>
  <sheetData>
    <row r="1" spans="1:14" ht="21" customHeight="1">
      <c r="A1" s="1238" t="s">
        <v>384</v>
      </c>
      <c r="B1" s="1238"/>
      <c r="C1" s="1238"/>
      <c r="D1" s="1238"/>
      <c r="E1" s="1238"/>
      <c r="F1" s="1238"/>
      <c r="G1" s="1238"/>
      <c r="H1" s="1238"/>
      <c r="I1" s="1238"/>
      <c r="J1" s="1238"/>
      <c r="K1" s="1238"/>
      <c r="L1" s="1238"/>
    </row>
    <row r="2" spans="1:14" ht="15" customHeight="1">
      <c r="A2" s="1129" t="s">
        <v>385</v>
      </c>
      <c r="B2" s="1129"/>
      <c r="C2" s="1129"/>
      <c r="D2" s="1129"/>
      <c r="E2" s="1129"/>
      <c r="F2" s="1129"/>
      <c r="G2" s="1129"/>
      <c r="H2" s="1129"/>
      <c r="I2" s="1129"/>
      <c r="J2" s="1129"/>
      <c r="K2" s="1129"/>
      <c r="L2" s="1129"/>
    </row>
    <row r="3" spans="1:14" ht="6" customHeight="1">
      <c r="A3" s="8"/>
      <c r="B3" s="8"/>
      <c r="C3" s="8"/>
      <c r="D3" s="8"/>
      <c r="E3" s="8"/>
      <c r="F3" s="8"/>
    </row>
    <row r="4" spans="1:14" ht="20.25" customHeight="1">
      <c r="A4" s="1174" t="s">
        <v>357</v>
      </c>
      <c r="B4" s="1174" t="s">
        <v>8</v>
      </c>
      <c r="C4" s="1245" t="s">
        <v>131</v>
      </c>
      <c r="D4" s="1246"/>
      <c r="E4" s="1241" t="s">
        <v>133</v>
      </c>
      <c r="F4" s="1242"/>
      <c r="G4" s="1241" t="s">
        <v>138</v>
      </c>
      <c r="H4" s="1242"/>
      <c r="I4" s="1081" t="s">
        <v>142</v>
      </c>
      <c r="J4" s="1082" t="s">
        <v>140</v>
      </c>
      <c r="K4" s="826" t="s">
        <v>141</v>
      </c>
      <c r="L4" s="1239" t="s">
        <v>120</v>
      </c>
      <c r="M4" s="6"/>
      <c r="N4" s="6"/>
    </row>
    <row r="5" spans="1:14" ht="17.25" customHeight="1">
      <c r="A5" s="1175"/>
      <c r="B5" s="1244"/>
      <c r="C5" s="1247" t="s">
        <v>132</v>
      </c>
      <c r="D5" s="1248"/>
      <c r="E5" s="1236" t="s">
        <v>134</v>
      </c>
      <c r="F5" s="1237"/>
      <c r="G5" s="1236" t="s">
        <v>139</v>
      </c>
      <c r="H5" s="1243"/>
      <c r="I5" s="1109" t="s">
        <v>143</v>
      </c>
      <c r="J5" s="1109" t="s">
        <v>414</v>
      </c>
      <c r="K5" s="1109" t="s">
        <v>185</v>
      </c>
      <c r="L5" s="1120"/>
      <c r="M5" s="6"/>
      <c r="N5" s="6"/>
    </row>
    <row r="6" spans="1:14" ht="17.25" customHeight="1">
      <c r="A6" s="1175"/>
      <c r="B6" s="1120" t="s">
        <v>35</v>
      </c>
      <c r="C6" s="292" t="s">
        <v>135</v>
      </c>
      <c r="D6" s="292" t="s">
        <v>136</v>
      </c>
      <c r="E6" s="291" t="s">
        <v>135</v>
      </c>
      <c r="F6" s="292" t="s">
        <v>136</v>
      </c>
      <c r="G6" s="293" t="s">
        <v>135</v>
      </c>
      <c r="H6" s="294" t="s">
        <v>136</v>
      </c>
      <c r="I6" s="1109"/>
      <c r="J6" s="1109"/>
      <c r="K6" s="1109"/>
      <c r="L6" s="1120"/>
      <c r="M6" s="6"/>
      <c r="N6" s="6"/>
    </row>
    <row r="7" spans="1:14" ht="17.25" customHeight="1">
      <c r="A7" s="1240"/>
      <c r="B7" s="1120"/>
      <c r="C7" s="871" t="s">
        <v>184</v>
      </c>
      <c r="D7" s="723" t="s">
        <v>137</v>
      </c>
      <c r="E7" s="58" t="s">
        <v>184</v>
      </c>
      <c r="F7" s="723" t="s">
        <v>137</v>
      </c>
      <c r="G7" s="58" t="s">
        <v>184</v>
      </c>
      <c r="H7" s="723" t="s">
        <v>137</v>
      </c>
      <c r="I7" s="1109"/>
      <c r="J7" s="1109"/>
      <c r="K7" s="1109"/>
      <c r="L7" s="1120"/>
      <c r="M7" s="6"/>
      <c r="N7" s="6"/>
    </row>
    <row r="8" spans="1:14" ht="21" customHeight="1">
      <c r="A8" s="828" t="s">
        <v>203</v>
      </c>
      <c r="B8" s="963">
        <v>130</v>
      </c>
      <c r="C8" s="987">
        <v>157.00000000000006</v>
      </c>
      <c r="D8" s="906">
        <v>22184</v>
      </c>
      <c r="E8" s="906">
        <v>201.00000000000006</v>
      </c>
      <c r="F8" s="906">
        <v>25644.999999999982</v>
      </c>
      <c r="G8" s="906">
        <v>147.00000000000006</v>
      </c>
      <c r="H8" s="906">
        <v>5420.0000000000027</v>
      </c>
      <c r="I8" s="979">
        <v>198</v>
      </c>
      <c r="J8" s="979">
        <v>26</v>
      </c>
      <c r="K8" s="980">
        <v>26.999999999999996</v>
      </c>
      <c r="L8" s="1065" t="s">
        <v>204</v>
      </c>
      <c r="M8" s="6"/>
      <c r="N8" s="6"/>
    </row>
    <row r="9" spans="1:14" ht="21" customHeight="1">
      <c r="A9" s="827" t="s">
        <v>117</v>
      </c>
      <c r="B9" s="964">
        <v>27</v>
      </c>
      <c r="C9" s="966">
        <v>13</v>
      </c>
      <c r="D9" s="899">
        <v>2167</v>
      </c>
      <c r="E9" s="899">
        <v>31</v>
      </c>
      <c r="F9" s="899">
        <v>2536.9999999999991</v>
      </c>
      <c r="G9" s="899">
        <v>21</v>
      </c>
      <c r="H9" s="899">
        <v>569.00000000000011</v>
      </c>
      <c r="I9" s="966">
        <v>25.000000000000004</v>
      </c>
      <c r="J9" s="966">
        <v>6</v>
      </c>
      <c r="K9" s="967">
        <v>4.0000000000000009</v>
      </c>
      <c r="L9" s="1066" t="s">
        <v>118</v>
      </c>
      <c r="M9" s="6"/>
      <c r="N9" s="6"/>
    </row>
    <row r="10" spans="1:14" ht="21" customHeight="1">
      <c r="A10" s="827" t="s">
        <v>321</v>
      </c>
      <c r="B10" s="964">
        <v>38</v>
      </c>
      <c r="C10" s="966">
        <v>50.999999999999993</v>
      </c>
      <c r="D10" s="899">
        <v>5897.0000000000009</v>
      </c>
      <c r="E10" s="899">
        <v>70.999999999999986</v>
      </c>
      <c r="F10" s="899">
        <v>8970</v>
      </c>
      <c r="G10" s="899">
        <v>60</v>
      </c>
      <c r="H10" s="899">
        <v>2607.9999999999991</v>
      </c>
      <c r="I10" s="966">
        <v>76.000000000000014</v>
      </c>
      <c r="J10" s="966">
        <v>12.999999999999996</v>
      </c>
      <c r="K10" s="967">
        <v>16.999999999999996</v>
      </c>
      <c r="L10" s="1066" t="s">
        <v>325</v>
      </c>
      <c r="M10" s="6"/>
      <c r="N10" s="6"/>
    </row>
    <row r="11" spans="1:14" ht="21" customHeight="1">
      <c r="A11" s="839" t="s">
        <v>350</v>
      </c>
      <c r="B11" s="964">
        <v>21</v>
      </c>
      <c r="C11" s="966">
        <v>33.000000000000007</v>
      </c>
      <c r="D11" s="899">
        <v>2822.9999999999995</v>
      </c>
      <c r="E11" s="899">
        <v>29.999999999999996</v>
      </c>
      <c r="F11" s="899">
        <v>2368.0000000000005</v>
      </c>
      <c r="G11" s="899">
        <v>17.000000000000004</v>
      </c>
      <c r="H11" s="899">
        <v>470</v>
      </c>
      <c r="I11" s="966">
        <v>20.000000000000004</v>
      </c>
      <c r="J11" s="966">
        <v>1</v>
      </c>
      <c r="K11" s="967">
        <v>2.0000000000000004</v>
      </c>
      <c r="L11" s="1096" t="s">
        <v>355</v>
      </c>
      <c r="M11" s="6"/>
      <c r="N11" s="6"/>
    </row>
    <row r="12" spans="1:14" ht="21" customHeight="1">
      <c r="A12" s="49" t="s">
        <v>97</v>
      </c>
      <c r="B12" s="965">
        <v>44</v>
      </c>
      <c r="C12" s="968">
        <v>60.000000000000014</v>
      </c>
      <c r="D12" s="903">
        <v>11296.999999999998</v>
      </c>
      <c r="E12" s="903">
        <v>69</v>
      </c>
      <c r="F12" s="903">
        <v>11770</v>
      </c>
      <c r="G12" s="903">
        <v>49.000000000000007</v>
      </c>
      <c r="H12" s="903">
        <v>1772.9999999999998</v>
      </c>
      <c r="I12" s="968">
        <v>77.000000000000014</v>
      </c>
      <c r="J12" s="968">
        <v>6.0000000000000009</v>
      </c>
      <c r="K12" s="969">
        <v>4</v>
      </c>
      <c r="L12" s="1067" t="s">
        <v>119</v>
      </c>
      <c r="M12" s="6"/>
      <c r="N12" s="6"/>
    </row>
    <row r="13" spans="1:14" ht="21" customHeight="1">
      <c r="A13" s="1186" t="s">
        <v>315</v>
      </c>
      <c r="B13" s="1187"/>
      <c r="C13" s="1187"/>
      <c r="D13" s="1187"/>
      <c r="H13" s="37"/>
      <c r="I13" s="37"/>
      <c r="L13" s="740" t="s">
        <v>336</v>
      </c>
      <c r="N13" t="s">
        <v>407</v>
      </c>
    </row>
  </sheetData>
  <mergeCells count="16">
    <mergeCell ref="E5:F5"/>
    <mergeCell ref="B6:B7"/>
    <mergeCell ref="A13:D13"/>
    <mergeCell ref="A1:L1"/>
    <mergeCell ref="A2:L2"/>
    <mergeCell ref="L4:L7"/>
    <mergeCell ref="A4:A7"/>
    <mergeCell ref="I5:I7"/>
    <mergeCell ref="J5:J7"/>
    <mergeCell ref="K5:K7"/>
    <mergeCell ref="G4:H4"/>
    <mergeCell ref="G5:H5"/>
    <mergeCell ref="B4:B5"/>
    <mergeCell ref="C4:D4"/>
    <mergeCell ref="E4:F4"/>
    <mergeCell ref="C5:D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N32"/>
  <sheetViews>
    <sheetView rightToLeft="1" tabSelected="1" view="pageBreakPreview" zoomScaleSheetLayoutView="100" workbookViewId="0">
      <selection activeCell="P8" sqref="P8"/>
    </sheetView>
  </sheetViews>
  <sheetFormatPr defaultRowHeight="14.25"/>
  <cols>
    <col min="1" max="1" width="10.75" customWidth="1"/>
    <col min="2" max="2" width="5.5" customWidth="1"/>
    <col min="3" max="3" width="7.375" customWidth="1"/>
    <col min="4" max="4" width="7.25" customWidth="1"/>
    <col min="5" max="5" width="6.375" customWidth="1"/>
    <col min="6" max="6" width="7.625" customWidth="1"/>
    <col min="7" max="7" width="6.625" customWidth="1"/>
    <col min="8" max="8" width="7.875" customWidth="1"/>
    <col min="9" max="9" width="5.875" customWidth="1"/>
    <col min="10" max="10" width="6" customWidth="1"/>
    <col min="11" max="11" width="14.625" customWidth="1"/>
  </cols>
  <sheetData>
    <row r="1" spans="1:14" ht="21" customHeight="1">
      <c r="A1" s="1238" t="s">
        <v>386</v>
      </c>
      <c r="B1" s="1238"/>
      <c r="C1" s="1238"/>
      <c r="D1" s="1238"/>
      <c r="E1" s="1238"/>
      <c r="F1" s="1238"/>
      <c r="G1" s="1238"/>
      <c r="H1" s="1238"/>
      <c r="I1" s="1238"/>
      <c r="J1" s="1238"/>
      <c r="K1" s="1238"/>
    </row>
    <row r="2" spans="1:14" ht="31.5" customHeight="1">
      <c r="A2" s="1129" t="s">
        <v>415</v>
      </c>
      <c r="B2" s="1129"/>
      <c r="C2" s="1129"/>
      <c r="D2" s="1129"/>
      <c r="E2" s="1129"/>
      <c r="F2" s="1129"/>
      <c r="G2" s="1129"/>
      <c r="H2" s="1129"/>
      <c r="I2" s="1129"/>
      <c r="J2" s="1129"/>
      <c r="K2" s="1129"/>
    </row>
    <row r="3" spans="1:14" ht="6" customHeigh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4" ht="18" customHeight="1">
      <c r="A4" s="1252"/>
      <c r="B4" s="1253"/>
      <c r="C4" s="1099"/>
      <c r="D4" s="1247" t="s">
        <v>144</v>
      </c>
      <c r="E4" s="1201"/>
      <c r="F4" s="1197" t="s">
        <v>183</v>
      </c>
      <c r="G4" s="1198"/>
      <c r="H4" s="1197" t="s">
        <v>52</v>
      </c>
      <c r="I4" s="1197"/>
      <c r="J4" s="1197"/>
      <c r="K4" s="1120"/>
    </row>
    <row r="5" spans="1:14" ht="18" customHeight="1">
      <c r="A5" s="1254"/>
      <c r="B5" s="1255"/>
      <c r="C5" s="1573" t="s">
        <v>145</v>
      </c>
      <c r="D5" s="1084" t="s">
        <v>57</v>
      </c>
      <c r="E5" s="862" t="s">
        <v>59</v>
      </c>
      <c r="F5" s="1083" t="s">
        <v>57</v>
      </c>
      <c r="G5" s="1086" t="s">
        <v>59</v>
      </c>
      <c r="H5" s="1078" t="s">
        <v>57</v>
      </c>
      <c r="I5" s="1085" t="s">
        <v>59</v>
      </c>
      <c r="J5" s="1230"/>
      <c r="K5" s="1257"/>
    </row>
    <row r="6" spans="1:14" ht="18" customHeight="1">
      <c r="A6" s="1258" t="s">
        <v>203</v>
      </c>
      <c r="B6" s="1259"/>
      <c r="C6" s="994">
        <f>C11+C16+C21+C26</f>
        <v>130</v>
      </c>
      <c r="D6" s="1001">
        <v>505</v>
      </c>
      <c r="E6" s="1001">
        <v>266</v>
      </c>
      <c r="F6" s="996">
        <v>1825</v>
      </c>
      <c r="G6" s="995">
        <v>483</v>
      </c>
      <c r="H6" s="996">
        <v>2330</v>
      </c>
      <c r="I6" s="850">
        <v>749</v>
      </c>
      <c r="J6" s="1262" t="s">
        <v>204</v>
      </c>
      <c r="K6" s="1263"/>
    </row>
    <row r="7" spans="1:14" ht="18" customHeight="1">
      <c r="A7" s="41"/>
      <c r="B7" s="759" t="s">
        <v>87</v>
      </c>
      <c r="C7" s="997">
        <f t="shared" ref="C7:C10" si="0">C12+C17+C22+C27</f>
        <v>125</v>
      </c>
      <c r="D7" s="998">
        <v>502</v>
      </c>
      <c r="E7" s="998">
        <v>253</v>
      </c>
      <c r="F7" s="998">
        <v>1803</v>
      </c>
      <c r="G7" s="998">
        <v>507</v>
      </c>
      <c r="H7" s="998">
        <v>2305</v>
      </c>
      <c r="I7" s="999">
        <v>760</v>
      </c>
      <c r="J7" s="1068" t="s">
        <v>87</v>
      </c>
      <c r="K7" s="1069"/>
    </row>
    <row r="8" spans="1:14" ht="18" customHeight="1">
      <c r="A8" s="34"/>
      <c r="B8" s="759" t="s">
        <v>88</v>
      </c>
      <c r="C8" s="997">
        <f t="shared" si="0"/>
        <v>128</v>
      </c>
      <c r="D8" s="998">
        <v>509</v>
      </c>
      <c r="E8" s="998">
        <v>273</v>
      </c>
      <c r="F8" s="998">
        <v>1822</v>
      </c>
      <c r="G8" s="998">
        <v>508</v>
      </c>
      <c r="H8" s="998">
        <v>2331</v>
      </c>
      <c r="I8" s="999">
        <v>781</v>
      </c>
      <c r="J8" s="1068" t="s">
        <v>88</v>
      </c>
      <c r="K8" s="1069"/>
    </row>
    <row r="9" spans="1:14" ht="18" customHeight="1">
      <c r="A9" s="34"/>
      <c r="B9" s="759" t="s">
        <v>89</v>
      </c>
      <c r="C9" s="997">
        <f t="shared" si="0"/>
        <v>132</v>
      </c>
      <c r="D9" s="998">
        <v>497</v>
      </c>
      <c r="E9" s="998">
        <v>265</v>
      </c>
      <c r="F9" s="998">
        <v>1803</v>
      </c>
      <c r="G9" s="998">
        <v>440</v>
      </c>
      <c r="H9" s="998">
        <v>2300</v>
      </c>
      <c r="I9" s="999">
        <v>705</v>
      </c>
      <c r="J9" s="1068" t="s">
        <v>89</v>
      </c>
      <c r="K9" s="1069"/>
    </row>
    <row r="10" spans="1:14" ht="18" customHeight="1">
      <c r="A10" s="34"/>
      <c r="B10" s="759" t="s">
        <v>90</v>
      </c>
      <c r="C10" s="997">
        <f t="shared" si="0"/>
        <v>130</v>
      </c>
      <c r="D10" s="998">
        <v>511</v>
      </c>
      <c r="E10" s="998">
        <v>269</v>
      </c>
      <c r="F10" s="998">
        <v>1872</v>
      </c>
      <c r="G10" s="998">
        <v>477</v>
      </c>
      <c r="H10" s="998">
        <v>2383</v>
      </c>
      <c r="I10" s="999">
        <v>746</v>
      </c>
      <c r="J10" s="1068" t="s">
        <v>90</v>
      </c>
      <c r="K10" s="1069"/>
    </row>
    <row r="11" spans="1:14" ht="18" customHeight="1">
      <c r="A11" s="1264" t="s">
        <v>99</v>
      </c>
      <c r="B11" s="1265"/>
      <c r="C11" s="1000">
        <v>27</v>
      </c>
      <c r="D11" s="1001">
        <v>65</v>
      </c>
      <c r="E11" s="1001">
        <v>33</v>
      </c>
      <c r="F11" s="1001">
        <v>104</v>
      </c>
      <c r="G11" s="1001">
        <v>22</v>
      </c>
      <c r="H11" s="1001">
        <v>169</v>
      </c>
      <c r="I11" s="1002">
        <v>55</v>
      </c>
      <c r="J11" s="1266" t="s">
        <v>100</v>
      </c>
      <c r="K11" s="1267"/>
      <c r="N11" t="s">
        <v>407</v>
      </c>
    </row>
    <row r="12" spans="1:14" ht="18" customHeight="1">
      <c r="A12" s="34"/>
      <c r="B12" s="137" t="s">
        <v>87</v>
      </c>
      <c r="C12" s="1003">
        <v>27</v>
      </c>
      <c r="D12" s="998">
        <v>68</v>
      </c>
      <c r="E12" s="998">
        <v>19</v>
      </c>
      <c r="F12" s="998">
        <v>100</v>
      </c>
      <c r="G12" s="998">
        <v>19</v>
      </c>
      <c r="H12" s="998">
        <v>168</v>
      </c>
      <c r="I12" s="999">
        <v>38</v>
      </c>
      <c r="J12" s="1040" t="s">
        <v>87</v>
      </c>
      <c r="K12" s="1069"/>
    </row>
    <row r="13" spans="1:14" ht="18" customHeight="1">
      <c r="A13" s="34"/>
      <c r="B13" s="137" t="s">
        <v>88</v>
      </c>
      <c r="C13" s="1003">
        <v>28</v>
      </c>
      <c r="D13" s="998">
        <v>68</v>
      </c>
      <c r="E13" s="998">
        <v>38</v>
      </c>
      <c r="F13" s="998">
        <v>103</v>
      </c>
      <c r="G13" s="998">
        <v>21</v>
      </c>
      <c r="H13" s="998">
        <v>171</v>
      </c>
      <c r="I13" s="999">
        <v>59</v>
      </c>
      <c r="J13" s="1040" t="s">
        <v>88</v>
      </c>
      <c r="K13" s="1069"/>
    </row>
    <row r="14" spans="1:14" ht="18" customHeight="1">
      <c r="A14" s="34"/>
      <c r="B14" s="137" t="s">
        <v>89</v>
      </c>
      <c r="C14" s="1003">
        <v>27</v>
      </c>
      <c r="D14" s="998">
        <v>64</v>
      </c>
      <c r="E14" s="998">
        <v>37</v>
      </c>
      <c r="F14" s="998">
        <v>95</v>
      </c>
      <c r="G14" s="998">
        <v>20</v>
      </c>
      <c r="H14" s="998">
        <v>159</v>
      </c>
      <c r="I14" s="999">
        <v>57</v>
      </c>
      <c r="J14" s="1040" t="s">
        <v>89</v>
      </c>
      <c r="K14" s="1069"/>
    </row>
    <row r="15" spans="1:14" ht="18" customHeight="1">
      <c r="A15" s="57"/>
      <c r="B15" s="137" t="s">
        <v>90</v>
      </c>
      <c r="C15" s="1003">
        <v>27</v>
      </c>
      <c r="D15" s="998">
        <v>61</v>
      </c>
      <c r="E15" s="998">
        <v>37</v>
      </c>
      <c r="F15" s="998">
        <v>119</v>
      </c>
      <c r="G15" s="998">
        <v>27</v>
      </c>
      <c r="H15" s="998">
        <v>180</v>
      </c>
      <c r="I15" s="999">
        <v>64</v>
      </c>
      <c r="J15" s="1040" t="s">
        <v>90</v>
      </c>
      <c r="K15" s="1069"/>
    </row>
    <row r="16" spans="1:14" ht="18" customHeight="1">
      <c r="A16" s="1264" t="s">
        <v>309</v>
      </c>
      <c r="B16" s="1265"/>
      <c r="C16" s="1000">
        <v>38</v>
      </c>
      <c r="D16" s="1001">
        <v>169</v>
      </c>
      <c r="E16" s="1001">
        <v>76</v>
      </c>
      <c r="F16" s="1001">
        <v>652</v>
      </c>
      <c r="G16" s="1001">
        <v>113</v>
      </c>
      <c r="H16" s="1001">
        <v>821</v>
      </c>
      <c r="I16" s="1002">
        <v>189</v>
      </c>
      <c r="J16" s="1266" t="s">
        <v>313</v>
      </c>
      <c r="K16" s="1267"/>
    </row>
    <row r="17" spans="1:11" ht="18" customHeight="1">
      <c r="A17" s="34"/>
      <c r="B17" s="137" t="s">
        <v>87</v>
      </c>
      <c r="C17" s="1003">
        <v>35</v>
      </c>
      <c r="D17" s="998">
        <v>163</v>
      </c>
      <c r="E17" s="998">
        <v>73</v>
      </c>
      <c r="F17" s="998">
        <v>629</v>
      </c>
      <c r="G17" s="998">
        <v>112</v>
      </c>
      <c r="H17" s="998">
        <v>792</v>
      </c>
      <c r="I17" s="999">
        <v>185</v>
      </c>
      <c r="J17" s="1040" t="s">
        <v>87</v>
      </c>
      <c r="K17" s="1069"/>
    </row>
    <row r="18" spans="1:11" ht="18" customHeight="1">
      <c r="A18" s="34"/>
      <c r="B18" s="137" t="s">
        <v>88</v>
      </c>
      <c r="C18" s="1004">
        <v>37</v>
      </c>
      <c r="D18" s="998">
        <v>169</v>
      </c>
      <c r="E18" s="998">
        <v>75</v>
      </c>
      <c r="F18" s="998">
        <v>637</v>
      </c>
      <c r="G18" s="998">
        <v>115</v>
      </c>
      <c r="H18" s="998">
        <v>806</v>
      </c>
      <c r="I18" s="999">
        <v>190</v>
      </c>
      <c r="J18" s="1040" t="s">
        <v>88</v>
      </c>
      <c r="K18" s="1069"/>
    </row>
    <row r="19" spans="1:11" ht="18" customHeight="1">
      <c r="A19" s="34"/>
      <c r="B19" s="137" t="s">
        <v>89</v>
      </c>
      <c r="C19" s="1004">
        <v>38</v>
      </c>
      <c r="D19" s="998">
        <v>170</v>
      </c>
      <c r="E19" s="998">
        <v>78</v>
      </c>
      <c r="F19" s="998">
        <v>667</v>
      </c>
      <c r="G19" s="998">
        <v>115</v>
      </c>
      <c r="H19" s="998">
        <v>837</v>
      </c>
      <c r="I19" s="999">
        <v>193</v>
      </c>
      <c r="J19" s="1040" t="s">
        <v>89</v>
      </c>
      <c r="K19" s="1069"/>
    </row>
    <row r="20" spans="1:11" ht="18" customHeight="1">
      <c r="A20" s="57"/>
      <c r="B20" s="137" t="s">
        <v>90</v>
      </c>
      <c r="C20" s="1004">
        <v>38</v>
      </c>
      <c r="D20" s="998">
        <v>173</v>
      </c>
      <c r="E20" s="998">
        <v>76</v>
      </c>
      <c r="F20" s="998">
        <v>676</v>
      </c>
      <c r="G20" s="998">
        <v>114</v>
      </c>
      <c r="H20" s="998">
        <v>849</v>
      </c>
      <c r="I20" s="999">
        <v>190</v>
      </c>
      <c r="J20" s="1040" t="s">
        <v>90</v>
      </c>
      <c r="K20" s="1069"/>
    </row>
    <row r="21" spans="1:11" ht="18" customHeight="1">
      <c r="A21" s="1574" t="s">
        <v>350</v>
      </c>
      <c r="B21" s="1575"/>
      <c r="C21" s="1000">
        <v>21</v>
      </c>
      <c r="D21" s="1001">
        <v>126</v>
      </c>
      <c r="E21" s="1001">
        <v>64</v>
      </c>
      <c r="F21" s="1001">
        <v>435</v>
      </c>
      <c r="G21" s="1001">
        <v>156</v>
      </c>
      <c r="H21" s="1001">
        <v>561</v>
      </c>
      <c r="I21" s="1002">
        <v>220</v>
      </c>
      <c r="J21" s="1266" t="s">
        <v>356</v>
      </c>
      <c r="K21" s="1267"/>
    </row>
    <row r="22" spans="1:11" ht="18" customHeight="1">
      <c r="A22" s="33"/>
      <c r="B22" s="137" t="s">
        <v>87</v>
      </c>
      <c r="C22" s="1004">
        <v>20</v>
      </c>
      <c r="D22" s="998">
        <v>127</v>
      </c>
      <c r="E22" s="998">
        <v>68</v>
      </c>
      <c r="F22" s="998">
        <v>438</v>
      </c>
      <c r="G22" s="998">
        <v>185</v>
      </c>
      <c r="H22" s="998">
        <v>565</v>
      </c>
      <c r="I22" s="999">
        <v>253</v>
      </c>
      <c r="J22" s="1040" t="s">
        <v>87</v>
      </c>
      <c r="K22" s="1069"/>
    </row>
    <row r="23" spans="1:11" ht="18" customHeight="1">
      <c r="A23" s="33"/>
      <c r="B23" s="137" t="s">
        <v>88</v>
      </c>
      <c r="C23" s="1003">
        <v>20</v>
      </c>
      <c r="D23" s="998">
        <v>129</v>
      </c>
      <c r="E23" s="998">
        <v>68</v>
      </c>
      <c r="F23" s="998">
        <v>450</v>
      </c>
      <c r="G23" s="998">
        <v>183</v>
      </c>
      <c r="H23" s="998">
        <v>579</v>
      </c>
      <c r="I23" s="999">
        <v>251</v>
      </c>
      <c r="J23" s="1040" t="s">
        <v>88</v>
      </c>
      <c r="K23" s="1069"/>
    </row>
    <row r="24" spans="1:11" ht="18" customHeight="1">
      <c r="A24" s="33"/>
      <c r="B24" s="137" t="s">
        <v>89</v>
      </c>
      <c r="C24" s="1004">
        <v>21</v>
      </c>
      <c r="D24" s="998">
        <v>120</v>
      </c>
      <c r="E24" s="998">
        <v>57</v>
      </c>
      <c r="F24" s="998">
        <v>412</v>
      </c>
      <c r="G24" s="998">
        <v>114</v>
      </c>
      <c r="H24" s="998">
        <v>532</v>
      </c>
      <c r="I24" s="999">
        <v>171</v>
      </c>
      <c r="J24" s="1040" t="s">
        <v>89</v>
      </c>
      <c r="K24" s="1069"/>
    </row>
    <row r="25" spans="1:11" ht="18" customHeight="1">
      <c r="A25" s="756"/>
      <c r="B25" s="137" t="s">
        <v>90</v>
      </c>
      <c r="C25" s="1004">
        <v>21</v>
      </c>
      <c r="D25" s="998">
        <v>129</v>
      </c>
      <c r="E25" s="998">
        <v>64</v>
      </c>
      <c r="F25" s="998">
        <v>440</v>
      </c>
      <c r="G25" s="998">
        <v>141</v>
      </c>
      <c r="H25" s="998">
        <v>569</v>
      </c>
      <c r="I25" s="999">
        <v>205</v>
      </c>
      <c r="J25" s="1040" t="s">
        <v>90</v>
      </c>
      <c r="K25" s="1069"/>
    </row>
    <row r="26" spans="1:11" ht="18" customHeight="1">
      <c r="A26" s="1264" t="s">
        <v>102</v>
      </c>
      <c r="B26" s="1265"/>
      <c r="C26" s="1000">
        <v>44</v>
      </c>
      <c r="D26" s="1001">
        <v>145</v>
      </c>
      <c r="E26" s="1001">
        <v>93</v>
      </c>
      <c r="F26" s="1001">
        <v>634</v>
      </c>
      <c r="G26" s="1001">
        <v>192</v>
      </c>
      <c r="H26" s="1001">
        <v>779</v>
      </c>
      <c r="I26" s="1002">
        <v>285</v>
      </c>
      <c r="J26" s="1266" t="s">
        <v>103</v>
      </c>
      <c r="K26" s="1267"/>
    </row>
    <row r="27" spans="1:11" ht="18" customHeight="1">
      <c r="A27" s="33"/>
      <c r="B27" s="137" t="s">
        <v>87</v>
      </c>
      <c r="C27" s="1004">
        <v>43</v>
      </c>
      <c r="D27" s="998">
        <v>144</v>
      </c>
      <c r="E27" s="998">
        <v>93</v>
      </c>
      <c r="F27" s="998">
        <v>636</v>
      </c>
      <c r="G27" s="998">
        <v>191</v>
      </c>
      <c r="H27" s="998">
        <v>780</v>
      </c>
      <c r="I27" s="999">
        <v>284</v>
      </c>
      <c r="J27" s="1040" t="s">
        <v>87</v>
      </c>
      <c r="K27" s="1069"/>
    </row>
    <row r="28" spans="1:11" ht="18" customHeight="1">
      <c r="A28" s="33"/>
      <c r="B28" s="137" t="s">
        <v>88</v>
      </c>
      <c r="C28" s="1004">
        <v>43</v>
      </c>
      <c r="D28" s="998">
        <v>143</v>
      </c>
      <c r="E28" s="998">
        <v>92</v>
      </c>
      <c r="F28" s="998">
        <v>632</v>
      </c>
      <c r="G28" s="998">
        <v>189</v>
      </c>
      <c r="H28" s="998">
        <v>775</v>
      </c>
      <c r="I28" s="999">
        <v>281</v>
      </c>
      <c r="J28" s="1040" t="s">
        <v>88</v>
      </c>
      <c r="K28" s="1069"/>
    </row>
    <row r="29" spans="1:11" ht="18" customHeight="1">
      <c r="A29" s="33"/>
      <c r="B29" s="137" t="s">
        <v>89</v>
      </c>
      <c r="C29" s="1003">
        <v>46</v>
      </c>
      <c r="D29" s="998">
        <v>143</v>
      </c>
      <c r="E29" s="998">
        <v>93</v>
      </c>
      <c r="F29" s="998">
        <v>629</v>
      </c>
      <c r="G29" s="998">
        <v>191</v>
      </c>
      <c r="H29" s="998">
        <v>772</v>
      </c>
      <c r="I29" s="999">
        <v>284</v>
      </c>
      <c r="J29" s="1040" t="s">
        <v>89</v>
      </c>
      <c r="K29" s="1069"/>
    </row>
    <row r="30" spans="1:11" ht="20.25">
      <c r="A30" s="49"/>
      <c r="B30" s="240" t="s">
        <v>90</v>
      </c>
      <c r="C30" s="1005">
        <v>44</v>
      </c>
      <c r="D30" s="1006">
        <v>148</v>
      </c>
      <c r="E30" s="1006">
        <v>92</v>
      </c>
      <c r="F30" s="1006">
        <v>637</v>
      </c>
      <c r="G30" s="1006">
        <v>195</v>
      </c>
      <c r="H30" s="1006">
        <v>785</v>
      </c>
      <c r="I30" s="1007">
        <v>287</v>
      </c>
      <c r="J30" s="1070" t="s">
        <v>90</v>
      </c>
      <c r="K30" s="1071"/>
    </row>
    <row r="31" spans="1:11" ht="18" customHeight="1">
      <c r="A31" s="1256" t="s">
        <v>210</v>
      </c>
      <c r="B31" s="1256"/>
      <c r="C31" s="1210"/>
      <c r="D31" s="1210"/>
      <c r="E31" s="1210"/>
      <c r="F31" s="1210"/>
      <c r="G31" s="1260" t="s">
        <v>211</v>
      </c>
      <c r="H31" s="1260"/>
      <c r="I31" s="1260"/>
      <c r="J31" s="1261"/>
      <c r="K31" s="1261"/>
    </row>
    <row r="32" spans="1:11" ht="18" customHeight="1">
      <c r="A32" s="1250" t="s">
        <v>308</v>
      </c>
      <c r="B32" s="1250"/>
      <c r="C32" s="1250"/>
      <c r="D32" s="1250"/>
      <c r="E32" s="1250"/>
      <c r="F32" s="1249" t="s">
        <v>337</v>
      </c>
      <c r="G32" s="1249"/>
      <c r="H32" s="1249"/>
      <c r="I32" s="1249"/>
      <c r="J32" s="1249"/>
      <c r="K32" s="1249"/>
    </row>
  </sheetData>
  <mergeCells count="21">
    <mergeCell ref="G31:K31"/>
    <mergeCell ref="J6:K6"/>
    <mergeCell ref="A16:B16"/>
    <mergeCell ref="A11:B11"/>
    <mergeCell ref="A26:B26"/>
    <mergeCell ref="J11:K11"/>
    <mergeCell ref="J16:K16"/>
    <mergeCell ref="J21:K21"/>
    <mergeCell ref="J26:K26"/>
    <mergeCell ref="A21:B21"/>
    <mergeCell ref="F32:K32"/>
    <mergeCell ref="A32:E32"/>
    <mergeCell ref="A1:K1"/>
    <mergeCell ref="A2:K2"/>
    <mergeCell ref="A4:B5"/>
    <mergeCell ref="D4:E4"/>
    <mergeCell ref="F4:G4"/>
    <mergeCell ref="H4:I4"/>
    <mergeCell ref="A31:F31"/>
    <mergeCell ref="J4:K5"/>
    <mergeCell ref="A6:B6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8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N34"/>
  <sheetViews>
    <sheetView rightToLeft="1" view="pageBreakPreview" topLeftCell="A4" zoomScaleSheetLayoutView="100" workbookViewId="0">
      <selection activeCell="H11" sqref="H11"/>
    </sheetView>
  </sheetViews>
  <sheetFormatPr defaultRowHeight="14.25"/>
  <cols>
    <col min="1" max="1" width="10.625" customWidth="1"/>
    <col min="2" max="2" width="3.75" bestFit="1" customWidth="1"/>
    <col min="3" max="3" width="7.25" customWidth="1"/>
    <col min="4" max="4" width="8" customWidth="1"/>
    <col min="5" max="5" width="7.625" customWidth="1"/>
    <col min="6" max="6" width="8.875" customWidth="1"/>
    <col min="7" max="7" width="7.75" customWidth="1"/>
    <col min="8" max="8" width="10.875" customWidth="1"/>
    <col min="9" max="9" width="4.875" customWidth="1"/>
    <col min="10" max="10" width="13.875" customWidth="1"/>
  </cols>
  <sheetData>
    <row r="1" spans="1:14" ht="20.25" customHeight="1">
      <c r="A1" s="1270" t="s">
        <v>387</v>
      </c>
      <c r="B1" s="1270"/>
      <c r="C1" s="1270"/>
      <c r="D1" s="1270"/>
      <c r="E1" s="1270"/>
      <c r="F1" s="1270"/>
      <c r="G1" s="1270"/>
      <c r="H1" s="1270"/>
      <c r="I1" s="1270"/>
      <c r="J1" s="1270"/>
    </row>
    <row r="2" spans="1:14" ht="15">
      <c r="A2" s="1271" t="s">
        <v>388</v>
      </c>
      <c r="B2" s="1271"/>
      <c r="C2" s="1271"/>
      <c r="D2" s="1271"/>
      <c r="E2" s="1271"/>
      <c r="F2" s="1271"/>
      <c r="G2" s="1271"/>
      <c r="H2" s="1271"/>
      <c r="I2" s="1271"/>
      <c r="J2" s="1271"/>
    </row>
    <row r="3" spans="1:14" ht="6" customHeight="1">
      <c r="A3" s="2"/>
    </row>
    <row r="4" spans="1:14" ht="18.75" customHeight="1">
      <c r="A4" s="1251" t="s">
        <v>169</v>
      </c>
      <c r="B4" s="1275"/>
      <c r="C4" s="758" t="s">
        <v>79</v>
      </c>
      <c r="D4" s="1272" t="s">
        <v>157</v>
      </c>
      <c r="E4" s="1272"/>
      <c r="F4" s="1273" t="s">
        <v>156</v>
      </c>
      <c r="G4" s="1273"/>
      <c r="H4" s="1273"/>
      <c r="I4" s="1196" t="s">
        <v>85</v>
      </c>
      <c r="J4" s="1119"/>
    </row>
    <row r="5" spans="1:14" ht="40.5">
      <c r="A5" s="1252"/>
      <c r="B5" s="1276"/>
      <c r="C5" s="1120" t="s">
        <v>145</v>
      </c>
      <c r="D5" s="142" t="s">
        <v>62</v>
      </c>
      <c r="E5" s="146" t="s">
        <v>64</v>
      </c>
      <c r="F5" s="143" t="s">
        <v>181</v>
      </c>
      <c r="G5" s="143" t="s">
        <v>68</v>
      </c>
      <c r="H5" s="146" t="s">
        <v>416</v>
      </c>
      <c r="I5" s="1197"/>
      <c r="J5" s="1198"/>
    </row>
    <row r="6" spans="1:14" ht="23.25" customHeight="1">
      <c r="A6" s="1254"/>
      <c r="B6" s="1277"/>
      <c r="C6" s="1107"/>
      <c r="D6" s="138" t="s">
        <v>63</v>
      </c>
      <c r="E6" s="58" t="s">
        <v>65</v>
      </c>
      <c r="F6" s="148" t="s">
        <v>67</v>
      </c>
      <c r="G6" s="148" t="s">
        <v>69</v>
      </c>
      <c r="H6" s="58" t="s">
        <v>70</v>
      </c>
      <c r="I6" s="1247"/>
      <c r="J6" s="1201"/>
    </row>
    <row r="7" spans="1:14" ht="18" customHeight="1">
      <c r="A7" s="1162" t="s">
        <v>263</v>
      </c>
      <c r="B7" s="1259"/>
      <c r="C7" s="994">
        <v>130</v>
      </c>
      <c r="D7" s="796">
        <v>47607</v>
      </c>
      <c r="E7" s="796">
        <v>5959</v>
      </c>
      <c r="F7" s="796">
        <v>87406</v>
      </c>
      <c r="G7" s="796">
        <v>118566</v>
      </c>
      <c r="H7" s="844">
        <v>54580</v>
      </c>
      <c r="I7" s="1164" t="s">
        <v>262</v>
      </c>
      <c r="J7" s="1278"/>
    </row>
    <row r="8" spans="1:14" ht="18" customHeight="1">
      <c r="A8" s="802"/>
      <c r="B8" s="201" t="s">
        <v>87</v>
      </c>
      <c r="C8" s="1003">
        <v>125</v>
      </c>
      <c r="D8" s="843">
        <v>8528</v>
      </c>
      <c r="E8" s="843">
        <v>1048</v>
      </c>
      <c r="F8" s="843">
        <v>10960</v>
      </c>
      <c r="G8" s="843">
        <v>23011</v>
      </c>
      <c r="H8" s="845">
        <v>11893</v>
      </c>
      <c r="I8" s="1051" t="s">
        <v>87</v>
      </c>
      <c r="J8" s="1053"/>
      <c r="K8" s="236"/>
    </row>
    <row r="9" spans="1:14" ht="18" customHeight="1">
      <c r="A9" s="802"/>
      <c r="B9" s="728" t="s">
        <v>88</v>
      </c>
      <c r="C9" s="1003">
        <v>128</v>
      </c>
      <c r="D9" s="843">
        <v>8591</v>
      </c>
      <c r="E9" s="843">
        <v>3031</v>
      </c>
      <c r="F9" s="843">
        <v>19589</v>
      </c>
      <c r="G9" s="843">
        <v>38103</v>
      </c>
      <c r="H9" s="845">
        <v>12570</v>
      </c>
      <c r="I9" s="1072" t="s">
        <v>88</v>
      </c>
      <c r="J9" s="1053"/>
    </row>
    <row r="10" spans="1:14" ht="18" customHeight="1">
      <c r="A10" s="802"/>
      <c r="B10" s="728" t="s">
        <v>89</v>
      </c>
      <c r="C10" s="1003">
        <v>132</v>
      </c>
      <c r="D10" s="843">
        <v>13406</v>
      </c>
      <c r="E10" s="843">
        <v>856</v>
      </c>
      <c r="F10" s="843">
        <v>40246</v>
      </c>
      <c r="G10" s="843">
        <v>17962</v>
      </c>
      <c r="H10" s="845">
        <v>9496</v>
      </c>
      <c r="I10" s="1072" t="s">
        <v>89</v>
      </c>
      <c r="J10" s="1053"/>
    </row>
    <row r="11" spans="1:14" ht="18" customHeight="1">
      <c r="A11" s="801"/>
      <c r="B11" s="728" t="s">
        <v>90</v>
      </c>
      <c r="C11" s="1003">
        <v>130</v>
      </c>
      <c r="D11" s="843">
        <v>17082</v>
      </c>
      <c r="E11" s="843">
        <v>1024</v>
      </c>
      <c r="F11" s="843">
        <v>16611</v>
      </c>
      <c r="G11" s="843">
        <v>39490</v>
      </c>
      <c r="H11" s="845">
        <v>20621</v>
      </c>
      <c r="I11" s="1072" t="s">
        <v>90</v>
      </c>
      <c r="J11" s="1058"/>
    </row>
    <row r="12" spans="1:14" ht="18" customHeight="1">
      <c r="A12" s="1268" t="s">
        <v>148</v>
      </c>
      <c r="B12" s="1269"/>
      <c r="C12" s="1003">
        <v>27</v>
      </c>
      <c r="D12" s="843">
        <v>7432</v>
      </c>
      <c r="E12" s="843">
        <v>690</v>
      </c>
      <c r="F12" s="843">
        <v>46316</v>
      </c>
      <c r="G12" s="843">
        <v>368</v>
      </c>
      <c r="H12" s="845">
        <v>739</v>
      </c>
      <c r="I12" s="1168" t="s">
        <v>149</v>
      </c>
      <c r="J12" s="1169"/>
    </row>
    <row r="13" spans="1:14" ht="18" customHeight="1">
      <c r="A13" s="799"/>
      <c r="B13" s="800" t="s">
        <v>87</v>
      </c>
      <c r="C13" s="1004">
        <v>27</v>
      </c>
      <c r="D13" s="846">
        <v>1723</v>
      </c>
      <c r="E13" s="846">
        <v>93</v>
      </c>
      <c r="F13" s="846">
        <v>5290</v>
      </c>
      <c r="G13" s="846">
        <v>79</v>
      </c>
      <c r="H13" s="847">
        <v>220</v>
      </c>
      <c r="I13" s="1054" t="s">
        <v>87</v>
      </c>
      <c r="J13" s="1058"/>
      <c r="N13" t="s">
        <v>407</v>
      </c>
    </row>
    <row r="14" spans="1:14" ht="18" customHeight="1">
      <c r="A14" s="799"/>
      <c r="B14" s="800" t="s">
        <v>88</v>
      </c>
      <c r="C14" s="1004">
        <v>28</v>
      </c>
      <c r="D14" s="846">
        <v>1633</v>
      </c>
      <c r="E14" s="846">
        <v>109</v>
      </c>
      <c r="F14" s="846">
        <v>12416</v>
      </c>
      <c r="G14" s="846">
        <v>58</v>
      </c>
      <c r="H14" s="847">
        <v>160</v>
      </c>
      <c r="I14" s="1054" t="s">
        <v>88</v>
      </c>
      <c r="J14" s="1058"/>
    </row>
    <row r="15" spans="1:14" ht="18" customHeight="1">
      <c r="A15" s="799"/>
      <c r="B15" s="800" t="s">
        <v>89</v>
      </c>
      <c r="C15" s="1004">
        <v>27</v>
      </c>
      <c r="D15" s="846">
        <v>2029</v>
      </c>
      <c r="E15" s="846">
        <v>154</v>
      </c>
      <c r="F15" s="846">
        <v>22463</v>
      </c>
      <c r="G15" s="846">
        <v>133</v>
      </c>
      <c r="H15" s="847">
        <v>147</v>
      </c>
      <c r="I15" s="1054" t="s">
        <v>89</v>
      </c>
      <c r="J15" s="1058"/>
    </row>
    <row r="16" spans="1:14" ht="18" customHeight="1">
      <c r="A16" s="801"/>
      <c r="B16" s="800" t="s">
        <v>90</v>
      </c>
      <c r="C16" s="1004">
        <v>27</v>
      </c>
      <c r="D16" s="846">
        <v>2047</v>
      </c>
      <c r="E16" s="846">
        <v>334</v>
      </c>
      <c r="F16" s="846">
        <v>6147</v>
      </c>
      <c r="G16" s="846">
        <v>98</v>
      </c>
      <c r="H16" s="847">
        <v>212</v>
      </c>
      <c r="I16" s="1054" t="s">
        <v>90</v>
      </c>
      <c r="J16" s="1058"/>
    </row>
    <row r="17" spans="1:10" ht="18" customHeight="1">
      <c r="A17" s="1268" t="s">
        <v>309</v>
      </c>
      <c r="B17" s="1269"/>
      <c r="C17" s="1003">
        <v>38</v>
      </c>
      <c r="D17" s="843">
        <v>21807</v>
      </c>
      <c r="E17" s="843">
        <v>1251</v>
      </c>
      <c r="F17" s="843">
        <v>10455</v>
      </c>
      <c r="G17" s="843">
        <v>7818</v>
      </c>
      <c r="H17" s="845">
        <v>6068</v>
      </c>
      <c r="I17" s="1168" t="s">
        <v>310</v>
      </c>
      <c r="J17" s="1169"/>
    </row>
    <row r="18" spans="1:10" ht="18" customHeight="1">
      <c r="A18" s="799"/>
      <c r="B18" s="800" t="s">
        <v>87</v>
      </c>
      <c r="C18" s="1004">
        <v>35</v>
      </c>
      <c r="D18" s="846">
        <v>3326</v>
      </c>
      <c r="E18" s="846">
        <v>198</v>
      </c>
      <c r="F18" s="846">
        <v>722</v>
      </c>
      <c r="G18" s="846">
        <v>553</v>
      </c>
      <c r="H18" s="847">
        <v>541</v>
      </c>
      <c r="I18" s="1054" t="s">
        <v>87</v>
      </c>
      <c r="J18" s="1058"/>
    </row>
    <row r="19" spans="1:10" ht="18" customHeight="1">
      <c r="A19" s="799"/>
      <c r="B19" s="800" t="s">
        <v>88</v>
      </c>
      <c r="C19" s="1004">
        <v>37</v>
      </c>
      <c r="D19" s="846">
        <v>3406</v>
      </c>
      <c r="E19" s="846">
        <v>329</v>
      </c>
      <c r="F19" s="846">
        <v>1189</v>
      </c>
      <c r="G19" s="846">
        <v>1622</v>
      </c>
      <c r="H19" s="847">
        <v>954</v>
      </c>
      <c r="I19" s="1054" t="s">
        <v>88</v>
      </c>
      <c r="J19" s="1058"/>
    </row>
    <row r="20" spans="1:10" ht="18" customHeight="1">
      <c r="A20" s="799"/>
      <c r="B20" s="800" t="s">
        <v>89</v>
      </c>
      <c r="C20" s="1004">
        <v>38</v>
      </c>
      <c r="D20" s="846">
        <v>4709</v>
      </c>
      <c r="E20" s="846">
        <v>294</v>
      </c>
      <c r="F20" s="846">
        <v>6425</v>
      </c>
      <c r="G20" s="846">
        <v>1729</v>
      </c>
      <c r="H20" s="847">
        <v>1300</v>
      </c>
      <c r="I20" s="1054" t="s">
        <v>89</v>
      </c>
      <c r="J20" s="1058"/>
    </row>
    <row r="21" spans="1:10" ht="18" customHeight="1">
      <c r="A21" s="801"/>
      <c r="B21" s="800" t="s">
        <v>90</v>
      </c>
      <c r="C21" s="1004">
        <v>38</v>
      </c>
      <c r="D21" s="846">
        <v>10366</v>
      </c>
      <c r="E21" s="846">
        <v>430</v>
      </c>
      <c r="F21" s="846">
        <v>2119</v>
      </c>
      <c r="G21" s="846">
        <v>3914</v>
      </c>
      <c r="H21" s="847">
        <v>3273</v>
      </c>
      <c r="I21" s="1054" t="s">
        <v>90</v>
      </c>
      <c r="J21" s="1058"/>
    </row>
    <row r="22" spans="1:10" ht="18" customHeight="1">
      <c r="A22" s="1268" t="s">
        <v>350</v>
      </c>
      <c r="B22" s="1269"/>
      <c r="C22" s="1003">
        <v>21</v>
      </c>
      <c r="D22" s="843">
        <v>6695</v>
      </c>
      <c r="E22" s="843">
        <v>231</v>
      </c>
      <c r="F22" s="843">
        <v>11912</v>
      </c>
      <c r="G22" s="843">
        <v>20060</v>
      </c>
      <c r="H22" s="845">
        <v>23062</v>
      </c>
      <c r="I22" s="1168" t="s">
        <v>354</v>
      </c>
      <c r="J22" s="1169"/>
    </row>
    <row r="23" spans="1:10" ht="18" customHeight="1">
      <c r="A23" s="799"/>
      <c r="B23" s="800" t="s">
        <v>87</v>
      </c>
      <c r="C23" s="1004">
        <v>20</v>
      </c>
      <c r="D23" s="846">
        <v>1118</v>
      </c>
      <c r="E23" s="846">
        <v>55</v>
      </c>
      <c r="F23" s="846">
        <v>2201</v>
      </c>
      <c r="G23" s="846">
        <v>4677</v>
      </c>
      <c r="H23" s="847">
        <v>4920</v>
      </c>
      <c r="I23" s="1054" t="s">
        <v>87</v>
      </c>
      <c r="J23" s="1058"/>
    </row>
    <row r="24" spans="1:10" ht="18" customHeight="1">
      <c r="A24" s="799"/>
      <c r="B24" s="800" t="s">
        <v>88</v>
      </c>
      <c r="C24" s="1004">
        <v>20</v>
      </c>
      <c r="D24" s="846">
        <v>1543</v>
      </c>
      <c r="E24" s="846">
        <v>63</v>
      </c>
      <c r="F24" s="846">
        <v>2574</v>
      </c>
      <c r="G24" s="846">
        <v>5386</v>
      </c>
      <c r="H24" s="847">
        <v>5409</v>
      </c>
      <c r="I24" s="1054" t="s">
        <v>88</v>
      </c>
      <c r="J24" s="1058"/>
    </row>
    <row r="25" spans="1:10" ht="18" customHeight="1">
      <c r="A25" s="799"/>
      <c r="B25" s="800" t="s">
        <v>89</v>
      </c>
      <c r="C25" s="1004">
        <v>21</v>
      </c>
      <c r="D25" s="846">
        <v>2320</v>
      </c>
      <c r="E25" s="846">
        <v>60</v>
      </c>
      <c r="F25" s="846">
        <v>4396</v>
      </c>
      <c r="G25" s="846">
        <v>5346</v>
      </c>
      <c r="H25" s="847">
        <v>4612</v>
      </c>
      <c r="I25" s="1054" t="s">
        <v>89</v>
      </c>
      <c r="J25" s="1058"/>
    </row>
    <row r="26" spans="1:10" ht="18" customHeight="1">
      <c r="A26" s="801"/>
      <c r="B26" s="800" t="s">
        <v>90</v>
      </c>
      <c r="C26" s="1004">
        <v>21</v>
      </c>
      <c r="D26" s="846">
        <v>1714</v>
      </c>
      <c r="E26" s="846">
        <v>53</v>
      </c>
      <c r="F26" s="846">
        <v>2741</v>
      </c>
      <c r="G26" s="846">
        <v>4651</v>
      </c>
      <c r="H26" s="847">
        <v>8121</v>
      </c>
      <c r="I26" s="1054" t="s">
        <v>90</v>
      </c>
      <c r="J26" s="1058"/>
    </row>
    <row r="27" spans="1:10" ht="18" customHeight="1">
      <c r="A27" s="1268" t="s">
        <v>102</v>
      </c>
      <c r="B27" s="1269"/>
      <c r="C27" s="1003">
        <v>44</v>
      </c>
      <c r="D27" s="843">
        <v>11673</v>
      </c>
      <c r="E27" s="843">
        <v>3787</v>
      </c>
      <c r="F27" s="843">
        <v>18723</v>
      </c>
      <c r="G27" s="843">
        <v>90320</v>
      </c>
      <c r="H27" s="845">
        <v>24711</v>
      </c>
      <c r="I27" s="1168" t="s">
        <v>150</v>
      </c>
      <c r="J27" s="1169"/>
    </row>
    <row r="28" spans="1:10" ht="18" customHeight="1">
      <c r="A28" s="799"/>
      <c r="B28" s="800" t="s">
        <v>87</v>
      </c>
      <c r="C28" s="1004">
        <v>43</v>
      </c>
      <c r="D28" s="846">
        <v>2361</v>
      </c>
      <c r="E28" s="846">
        <v>702</v>
      </c>
      <c r="F28" s="846">
        <v>2747</v>
      </c>
      <c r="G28" s="846">
        <v>17702</v>
      </c>
      <c r="H28" s="847">
        <v>6212</v>
      </c>
      <c r="I28" s="1054" t="s">
        <v>87</v>
      </c>
      <c r="J28" s="1058"/>
    </row>
    <row r="29" spans="1:10" ht="18" customHeight="1">
      <c r="A29" s="799"/>
      <c r="B29" s="800" t="s">
        <v>88</v>
      </c>
      <c r="C29" s="1004">
        <v>43</v>
      </c>
      <c r="D29" s="846">
        <v>2009</v>
      </c>
      <c r="E29" s="846">
        <v>2530</v>
      </c>
      <c r="F29" s="846">
        <v>3410</v>
      </c>
      <c r="G29" s="846">
        <v>31037</v>
      </c>
      <c r="H29" s="847">
        <v>6047</v>
      </c>
      <c r="I29" s="1054" t="s">
        <v>88</v>
      </c>
      <c r="J29" s="1058"/>
    </row>
    <row r="30" spans="1:10" ht="18" customHeight="1">
      <c r="A30" s="799"/>
      <c r="B30" s="800" t="s">
        <v>89</v>
      </c>
      <c r="C30" s="1004">
        <v>46</v>
      </c>
      <c r="D30" s="846">
        <v>4348</v>
      </c>
      <c r="E30" s="846">
        <v>348</v>
      </c>
      <c r="F30" s="846">
        <v>6962</v>
      </c>
      <c r="G30" s="846">
        <v>10754</v>
      </c>
      <c r="H30" s="847">
        <v>3437</v>
      </c>
      <c r="I30" s="1054" t="s">
        <v>89</v>
      </c>
      <c r="J30" s="1058"/>
    </row>
    <row r="31" spans="1:10" ht="18" customHeight="1">
      <c r="A31" s="233"/>
      <c r="B31" s="51" t="s">
        <v>90</v>
      </c>
      <c r="C31" s="1005">
        <v>44</v>
      </c>
      <c r="D31" s="848">
        <v>2955</v>
      </c>
      <c r="E31" s="848">
        <v>207</v>
      </c>
      <c r="F31" s="848">
        <v>5604</v>
      </c>
      <c r="G31" s="848">
        <v>30827</v>
      </c>
      <c r="H31" s="849">
        <v>9015</v>
      </c>
      <c r="I31" s="1056" t="s">
        <v>90</v>
      </c>
      <c r="J31" s="1059"/>
    </row>
    <row r="32" spans="1:10" ht="18" customHeight="1">
      <c r="A32" s="1274" t="s">
        <v>210</v>
      </c>
      <c r="B32" s="1274"/>
      <c r="C32" s="1274"/>
      <c r="D32" s="1274"/>
      <c r="E32" s="1274"/>
      <c r="F32" s="1171" t="s">
        <v>213</v>
      </c>
      <c r="G32" s="1171"/>
      <c r="H32" s="1171"/>
      <c r="I32" s="1171"/>
      <c r="J32" s="1171"/>
    </row>
    <row r="33" spans="1:10" ht="18" customHeight="1">
      <c r="A33" s="1187" t="s">
        <v>308</v>
      </c>
      <c r="B33" s="1187"/>
      <c r="C33" s="1187"/>
      <c r="D33" s="1187"/>
      <c r="E33" s="1187"/>
      <c r="F33" s="1171" t="s">
        <v>318</v>
      </c>
      <c r="G33" s="1171"/>
      <c r="H33" s="1171"/>
      <c r="I33" s="1171"/>
      <c r="J33" s="1171"/>
    </row>
    <row r="34" spans="1:10">
      <c r="H34" s="23"/>
    </row>
  </sheetData>
  <mergeCells count="21">
    <mergeCell ref="A1:J1"/>
    <mergeCell ref="A2:J2"/>
    <mergeCell ref="D4:E4"/>
    <mergeCell ref="F4:H4"/>
    <mergeCell ref="F32:J32"/>
    <mergeCell ref="A32:E32"/>
    <mergeCell ref="C5:C6"/>
    <mergeCell ref="I4:J6"/>
    <mergeCell ref="A4:B6"/>
    <mergeCell ref="I7:J7"/>
    <mergeCell ref="I12:J12"/>
    <mergeCell ref="I17:J17"/>
    <mergeCell ref="I22:J22"/>
    <mergeCell ref="I27:J27"/>
    <mergeCell ref="A7:B7"/>
    <mergeCell ref="A12:B12"/>
    <mergeCell ref="F33:J33"/>
    <mergeCell ref="A17:B17"/>
    <mergeCell ref="A22:B22"/>
    <mergeCell ref="A27:B27"/>
    <mergeCell ref="A33:E33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N32"/>
  <sheetViews>
    <sheetView rightToLeft="1" view="pageBreakPreview" topLeftCell="A13" zoomScaleSheetLayoutView="100" workbookViewId="0">
      <selection activeCell="P19" sqref="P19"/>
    </sheetView>
  </sheetViews>
  <sheetFormatPr defaultRowHeight="14.25"/>
  <cols>
    <col min="1" max="1" width="10.625" customWidth="1"/>
    <col min="2" max="2" width="3.875" customWidth="1"/>
    <col min="3" max="3" width="8.375" customWidth="1"/>
    <col min="4" max="4" width="8.75" customWidth="1"/>
    <col min="5" max="5" width="8" customWidth="1"/>
    <col min="6" max="6" width="7.875" customWidth="1"/>
    <col min="7" max="7" width="9.125" customWidth="1"/>
    <col min="8" max="8" width="8.75" customWidth="1"/>
    <col min="9" max="9" width="4.25" customWidth="1"/>
    <col min="10" max="10" width="17.375" customWidth="1"/>
  </cols>
  <sheetData>
    <row r="1" spans="1:14" ht="23.25">
      <c r="A1" s="1270" t="s">
        <v>389</v>
      </c>
      <c r="B1" s="1270"/>
      <c r="C1" s="1270"/>
      <c r="D1" s="1270"/>
      <c r="E1" s="1270"/>
      <c r="F1" s="1270"/>
      <c r="G1" s="1270"/>
      <c r="H1" s="1270"/>
      <c r="I1" s="1270"/>
      <c r="J1" s="1270"/>
    </row>
    <row r="2" spans="1:14" ht="29.25" customHeight="1">
      <c r="A2" s="1129" t="s">
        <v>390</v>
      </c>
      <c r="B2" s="1129"/>
      <c r="C2" s="1129"/>
      <c r="D2" s="1129"/>
      <c r="E2" s="1129"/>
      <c r="F2" s="1129"/>
      <c r="G2" s="1129"/>
      <c r="H2" s="1129"/>
      <c r="I2" s="1129"/>
      <c r="J2" s="1129"/>
    </row>
    <row r="3" spans="1:14" ht="3.75" customHeight="1">
      <c r="A3" s="3"/>
    </row>
    <row r="4" spans="1:14" ht="18.75" customHeight="1">
      <c r="A4" s="1280" t="s">
        <v>169</v>
      </c>
      <c r="B4" s="1281"/>
      <c r="C4" s="1279" t="s">
        <v>157</v>
      </c>
      <c r="D4" s="1279"/>
      <c r="E4" s="1279"/>
      <c r="F4" s="1230" t="s">
        <v>156</v>
      </c>
      <c r="G4" s="1231"/>
      <c r="H4" s="1251" t="s">
        <v>51</v>
      </c>
      <c r="I4" s="1106" t="s">
        <v>85</v>
      </c>
      <c r="J4" s="1159"/>
    </row>
    <row r="5" spans="1:14" ht="37.5" customHeight="1">
      <c r="A5" s="1282"/>
      <c r="B5" s="1283"/>
      <c r="C5" s="142" t="s">
        <v>71</v>
      </c>
      <c r="D5" s="143" t="s">
        <v>72</v>
      </c>
      <c r="E5" s="4" t="s">
        <v>349</v>
      </c>
      <c r="F5" s="143" t="s">
        <v>182</v>
      </c>
      <c r="G5" s="143" t="s">
        <v>77</v>
      </c>
      <c r="H5" s="1252"/>
      <c r="I5" s="1136"/>
      <c r="J5" s="1137"/>
    </row>
    <row r="6" spans="1:14" ht="36" customHeight="1">
      <c r="A6" s="1284"/>
      <c r="B6" s="1285"/>
      <c r="C6" s="805" t="s">
        <v>302</v>
      </c>
      <c r="D6" s="804" t="s">
        <v>74</v>
      </c>
      <c r="E6" s="810" t="s">
        <v>342</v>
      </c>
      <c r="F6" s="804" t="s">
        <v>73</v>
      </c>
      <c r="G6" s="804" t="s">
        <v>75</v>
      </c>
      <c r="H6" s="803" t="s">
        <v>52</v>
      </c>
      <c r="I6" s="1185"/>
      <c r="J6" s="1137"/>
    </row>
    <row r="7" spans="1:14" ht="18" customHeight="1">
      <c r="A7" s="1203" t="s">
        <v>263</v>
      </c>
      <c r="B7" s="1259"/>
      <c r="C7" s="1008">
        <v>15849</v>
      </c>
      <c r="D7" s="1009">
        <v>283845</v>
      </c>
      <c r="E7" s="1009">
        <v>25703</v>
      </c>
      <c r="F7" s="1009">
        <v>10780</v>
      </c>
      <c r="G7" s="1009">
        <v>3449</v>
      </c>
      <c r="H7" s="1010">
        <v>653744</v>
      </c>
      <c r="I7" s="1164" t="s">
        <v>262</v>
      </c>
      <c r="J7" s="1278"/>
    </row>
    <row r="8" spans="1:14" ht="18" customHeight="1">
      <c r="A8" s="787"/>
      <c r="B8" s="201" t="s">
        <v>87</v>
      </c>
      <c r="C8" s="1011">
        <v>2238</v>
      </c>
      <c r="D8" s="1012">
        <v>66974</v>
      </c>
      <c r="E8" s="1012">
        <v>7271</v>
      </c>
      <c r="F8" s="1012">
        <v>1300</v>
      </c>
      <c r="G8" s="1012">
        <v>742</v>
      </c>
      <c r="H8" s="1013">
        <v>133965</v>
      </c>
      <c r="I8" s="1051" t="s">
        <v>87</v>
      </c>
      <c r="J8" s="1053"/>
    </row>
    <row r="9" spans="1:14" ht="18" customHeight="1">
      <c r="A9" s="787"/>
      <c r="B9" s="201" t="s">
        <v>88</v>
      </c>
      <c r="C9" s="1011">
        <v>4122</v>
      </c>
      <c r="D9" s="1012">
        <v>72059</v>
      </c>
      <c r="E9" s="1012">
        <v>6791</v>
      </c>
      <c r="F9" s="1012">
        <v>1551</v>
      </c>
      <c r="G9" s="1012">
        <v>1050</v>
      </c>
      <c r="H9" s="1013">
        <v>167457</v>
      </c>
      <c r="I9" s="1051" t="s">
        <v>88</v>
      </c>
      <c r="J9" s="1053"/>
    </row>
    <row r="10" spans="1:14" ht="18" customHeight="1">
      <c r="A10" s="787"/>
      <c r="B10" s="201" t="s">
        <v>89</v>
      </c>
      <c r="C10" s="1011">
        <v>3318</v>
      </c>
      <c r="D10" s="1012">
        <v>53976</v>
      </c>
      <c r="E10" s="1012">
        <v>3375</v>
      </c>
      <c r="F10" s="1012">
        <v>2969</v>
      </c>
      <c r="G10" s="1012">
        <v>544</v>
      </c>
      <c r="H10" s="1013">
        <v>146148</v>
      </c>
      <c r="I10" s="1051" t="s">
        <v>89</v>
      </c>
      <c r="J10" s="1053"/>
    </row>
    <row r="11" spans="1:14" ht="18" customHeight="1">
      <c r="A11" s="787"/>
      <c r="B11" s="201" t="s">
        <v>90</v>
      </c>
      <c r="C11" s="1011">
        <v>6171</v>
      </c>
      <c r="D11" s="1012">
        <v>90836</v>
      </c>
      <c r="E11" s="1012">
        <v>8266</v>
      </c>
      <c r="F11" s="1012">
        <v>4960</v>
      </c>
      <c r="G11" s="1012">
        <v>1113</v>
      </c>
      <c r="H11" s="1013">
        <v>206174</v>
      </c>
      <c r="I11" s="1051" t="s">
        <v>90</v>
      </c>
      <c r="J11" s="1053"/>
    </row>
    <row r="12" spans="1:14" ht="18" customHeight="1">
      <c r="A12" s="1286" t="s">
        <v>99</v>
      </c>
      <c r="B12" s="1287"/>
      <c r="C12" s="1014">
        <v>21</v>
      </c>
      <c r="D12" s="1015">
        <v>3811</v>
      </c>
      <c r="E12" s="1015">
        <v>166</v>
      </c>
      <c r="F12" s="1015">
        <v>22</v>
      </c>
      <c r="G12" s="1015">
        <v>66</v>
      </c>
      <c r="H12" s="1016">
        <v>59631</v>
      </c>
      <c r="I12" s="1168" t="s">
        <v>149</v>
      </c>
      <c r="J12" s="1169"/>
    </row>
    <row r="13" spans="1:14" ht="18" customHeight="1">
      <c r="A13" s="40"/>
      <c r="B13" s="806" t="s">
        <v>87</v>
      </c>
      <c r="C13" s="1011">
        <v>2</v>
      </c>
      <c r="D13" s="1012">
        <v>732</v>
      </c>
      <c r="E13" s="1012">
        <v>44</v>
      </c>
      <c r="F13" s="1012">
        <v>9</v>
      </c>
      <c r="G13" s="1012">
        <v>14</v>
      </c>
      <c r="H13" s="1017">
        <v>8206</v>
      </c>
      <c r="I13" s="1054" t="s">
        <v>87</v>
      </c>
      <c r="J13" s="1058"/>
      <c r="N13" t="s">
        <v>407</v>
      </c>
    </row>
    <row r="14" spans="1:14" ht="18" customHeight="1">
      <c r="A14" s="40"/>
      <c r="B14" s="806" t="s">
        <v>88</v>
      </c>
      <c r="C14" s="1011">
        <v>19</v>
      </c>
      <c r="D14" s="1012">
        <v>988</v>
      </c>
      <c r="E14" s="1012">
        <v>32</v>
      </c>
      <c r="F14" s="1012">
        <v>3</v>
      </c>
      <c r="G14" s="1012">
        <v>20</v>
      </c>
      <c r="H14" s="1017">
        <v>15438</v>
      </c>
      <c r="I14" s="1054" t="s">
        <v>88</v>
      </c>
      <c r="J14" s="1058"/>
    </row>
    <row r="15" spans="1:14" ht="18" customHeight="1">
      <c r="A15" s="40"/>
      <c r="B15" s="806" t="s">
        <v>89</v>
      </c>
      <c r="C15" s="1011">
        <v>0</v>
      </c>
      <c r="D15" s="1012">
        <v>834</v>
      </c>
      <c r="E15" s="1012">
        <v>41</v>
      </c>
      <c r="F15" s="1012">
        <v>3</v>
      </c>
      <c r="G15" s="1012">
        <v>15</v>
      </c>
      <c r="H15" s="1017">
        <v>25819</v>
      </c>
      <c r="I15" s="1054" t="s">
        <v>89</v>
      </c>
      <c r="J15" s="1058"/>
    </row>
    <row r="16" spans="1:14" ht="18" customHeight="1">
      <c r="A16" s="784"/>
      <c r="B16" s="806" t="s">
        <v>90</v>
      </c>
      <c r="C16" s="1011">
        <v>0</v>
      </c>
      <c r="D16" s="1012">
        <v>1257</v>
      </c>
      <c r="E16" s="1012">
        <v>49</v>
      </c>
      <c r="F16" s="1012">
        <v>7</v>
      </c>
      <c r="G16" s="1012">
        <v>17</v>
      </c>
      <c r="H16" s="1017">
        <v>10168</v>
      </c>
      <c r="I16" s="1054" t="s">
        <v>90</v>
      </c>
      <c r="J16" s="1058"/>
    </row>
    <row r="17" spans="1:10" ht="18" customHeight="1">
      <c r="A17" s="1286" t="s">
        <v>321</v>
      </c>
      <c r="B17" s="1287"/>
      <c r="C17" s="1014">
        <v>657</v>
      </c>
      <c r="D17" s="1015">
        <v>12012</v>
      </c>
      <c r="E17" s="1015">
        <v>90</v>
      </c>
      <c r="F17" s="1015">
        <v>439</v>
      </c>
      <c r="G17" s="1015">
        <v>418</v>
      </c>
      <c r="H17" s="1016">
        <v>61015</v>
      </c>
      <c r="I17" s="1168" t="s">
        <v>322</v>
      </c>
      <c r="J17" s="1169"/>
    </row>
    <row r="18" spans="1:10" ht="18" customHeight="1">
      <c r="A18" s="40"/>
      <c r="B18" s="806" t="s">
        <v>87</v>
      </c>
      <c r="C18" s="1011">
        <v>6</v>
      </c>
      <c r="D18" s="1012">
        <v>1356</v>
      </c>
      <c r="E18" s="1012">
        <v>5</v>
      </c>
      <c r="F18" s="1012">
        <v>6</v>
      </c>
      <c r="G18" s="1012">
        <v>58</v>
      </c>
      <c r="H18" s="1017">
        <v>6771</v>
      </c>
      <c r="I18" s="1054" t="s">
        <v>87</v>
      </c>
      <c r="J18" s="1058"/>
    </row>
    <row r="19" spans="1:10" ht="18" customHeight="1">
      <c r="A19" s="40"/>
      <c r="B19" s="806" t="s">
        <v>88</v>
      </c>
      <c r="C19" s="1011">
        <v>5</v>
      </c>
      <c r="D19" s="1012">
        <v>1692</v>
      </c>
      <c r="E19" s="1030">
        <v>0</v>
      </c>
      <c r="F19" s="1012">
        <v>2</v>
      </c>
      <c r="G19" s="1012">
        <v>64</v>
      </c>
      <c r="H19" s="1017">
        <v>9263</v>
      </c>
      <c r="I19" s="1054" t="s">
        <v>88</v>
      </c>
      <c r="J19" s="1058"/>
    </row>
    <row r="20" spans="1:10" ht="18" customHeight="1">
      <c r="A20" s="40"/>
      <c r="B20" s="806" t="s">
        <v>89</v>
      </c>
      <c r="C20" s="1011">
        <v>70</v>
      </c>
      <c r="D20" s="1012">
        <v>2392</v>
      </c>
      <c r="E20" s="1012">
        <v>23</v>
      </c>
      <c r="F20" s="1012">
        <v>70</v>
      </c>
      <c r="G20" s="1012">
        <v>113</v>
      </c>
      <c r="H20" s="1017">
        <v>17125</v>
      </c>
      <c r="I20" s="1054" t="s">
        <v>89</v>
      </c>
      <c r="J20" s="1058"/>
    </row>
    <row r="21" spans="1:10" ht="18" customHeight="1">
      <c r="A21" s="784"/>
      <c r="B21" s="806" t="s">
        <v>90</v>
      </c>
      <c r="C21" s="1011">
        <v>576</v>
      </c>
      <c r="D21" s="1012">
        <v>6572</v>
      </c>
      <c r="E21" s="1012">
        <v>62</v>
      </c>
      <c r="F21" s="1012">
        <v>361</v>
      </c>
      <c r="G21" s="1012">
        <v>183</v>
      </c>
      <c r="H21" s="1017">
        <v>27856</v>
      </c>
      <c r="I21" s="1054" t="s">
        <v>90</v>
      </c>
      <c r="J21" s="1058"/>
    </row>
    <row r="22" spans="1:10" ht="18" customHeight="1">
      <c r="A22" s="1286" t="s">
        <v>351</v>
      </c>
      <c r="B22" s="1287"/>
      <c r="C22" s="1014">
        <v>3391</v>
      </c>
      <c r="D22" s="1015">
        <v>51836</v>
      </c>
      <c r="E22" s="1015">
        <v>3275</v>
      </c>
      <c r="F22" s="1015">
        <v>372</v>
      </c>
      <c r="G22" s="1015">
        <v>492</v>
      </c>
      <c r="H22" s="1016">
        <v>121326</v>
      </c>
      <c r="I22" s="1168" t="s">
        <v>355</v>
      </c>
      <c r="J22" s="1169"/>
    </row>
    <row r="23" spans="1:10" ht="18" customHeight="1">
      <c r="A23" s="40"/>
      <c r="B23" s="806" t="s">
        <v>87</v>
      </c>
      <c r="C23" s="1011">
        <v>872</v>
      </c>
      <c r="D23" s="1012">
        <v>10511</v>
      </c>
      <c r="E23" s="1012">
        <v>1001</v>
      </c>
      <c r="F23" s="1012">
        <v>98</v>
      </c>
      <c r="G23" s="1012">
        <v>169</v>
      </c>
      <c r="H23" s="1017">
        <v>25622</v>
      </c>
      <c r="I23" s="1054" t="s">
        <v>87</v>
      </c>
      <c r="J23" s="1058"/>
    </row>
    <row r="24" spans="1:10" ht="18" customHeight="1">
      <c r="A24" s="40"/>
      <c r="B24" s="806" t="s">
        <v>88</v>
      </c>
      <c r="C24" s="1011">
        <v>965</v>
      </c>
      <c r="D24" s="1012">
        <v>11859</v>
      </c>
      <c r="E24" s="1012">
        <v>862</v>
      </c>
      <c r="F24" s="1012">
        <v>139</v>
      </c>
      <c r="G24" s="1012">
        <v>149</v>
      </c>
      <c r="H24" s="1017">
        <v>28949</v>
      </c>
      <c r="I24" s="1054" t="s">
        <v>88</v>
      </c>
      <c r="J24" s="1058"/>
    </row>
    <row r="25" spans="1:10" ht="18" customHeight="1">
      <c r="A25" s="40"/>
      <c r="B25" s="806" t="s">
        <v>89</v>
      </c>
      <c r="C25" s="1011">
        <v>691</v>
      </c>
      <c r="D25" s="1012">
        <v>14922</v>
      </c>
      <c r="E25" s="1012">
        <v>749</v>
      </c>
      <c r="F25" s="1012">
        <v>44</v>
      </c>
      <c r="G25" s="1012">
        <v>143</v>
      </c>
      <c r="H25" s="1017">
        <v>33283</v>
      </c>
      <c r="I25" s="1054" t="s">
        <v>89</v>
      </c>
      <c r="J25" s="1058"/>
    </row>
    <row r="26" spans="1:10" ht="18" customHeight="1">
      <c r="A26" s="784"/>
      <c r="B26" s="806" t="s">
        <v>90</v>
      </c>
      <c r="C26" s="1011">
        <v>863</v>
      </c>
      <c r="D26" s="1012">
        <v>14544</v>
      </c>
      <c r="E26" s="1012">
        <v>663</v>
      </c>
      <c r="F26" s="1012">
        <v>91</v>
      </c>
      <c r="G26" s="1012">
        <v>31</v>
      </c>
      <c r="H26" s="1017">
        <v>33472</v>
      </c>
      <c r="I26" s="1054" t="s">
        <v>90</v>
      </c>
      <c r="J26" s="1058"/>
    </row>
    <row r="27" spans="1:10" ht="18" customHeight="1">
      <c r="A27" s="1286" t="s">
        <v>102</v>
      </c>
      <c r="B27" s="1287"/>
      <c r="C27" s="1014">
        <v>11780</v>
      </c>
      <c r="D27" s="1015">
        <v>216186</v>
      </c>
      <c r="E27" s="1015">
        <v>22172</v>
      </c>
      <c r="F27" s="1015">
        <v>9947</v>
      </c>
      <c r="G27" s="1015">
        <v>2473</v>
      </c>
      <c r="H27" s="1016">
        <v>411772</v>
      </c>
      <c r="I27" s="1168" t="s">
        <v>150</v>
      </c>
      <c r="J27" s="1169"/>
    </row>
    <row r="28" spans="1:10" ht="18" customHeight="1">
      <c r="A28" s="40"/>
      <c r="B28" s="806" t="s">
        <v>87</v>
      </c>
      <c r="C28" s="1011">
        <v>1358</v>
      </c>
      <c r="D28" s="1012">
        <v>54375</v>
      </c>
      <c r="E28" s="1012">
        <v>6221</v>
      </c>
      <c r="F28" s="1012">
        <v>1187</v>
      </c>
      <c r="G28" s="1012">
        <v>501</v>
      </c>
      <c r="H28" s="1017">
        <v>93366</v>
      </c>
      <c r="I28" s="1054" t="s">
        <v>87</v>
      </c>
      <c r="J28" s="1058"/>
    </row>
    <row r="29" spans="1:10" ht="18" customHeight="1">
      <c r="A29" s="40"/>
      <c r="B29" s="806" t="s">
        <v>88</v>
      </c>
      <c r="C29" s="1011">
        <v>3133</v>
      </c>
      <c r="D29" s="1012">
        <v>57520</v>
      </c>
      <c r="E29" s="1012">
        <v>5897</v>
      </c>
      <c r="F29" s="1012">
        <v>1407</v>
      </c>
      <c r="G29" s="1012">
        <v>817</v>
      </c>
      <c r="H29" s="1017">
        <v>113807</v>
      </c>
      <c r="I29" s="1054" t="s">
        <v>88</v>
      </c>
      <c r="J29" s="1058"/>
    </row>
    <row r="30" spans="1:10" ht="18" customHeight="1">
      <c r="A30" s="40"/>
      <c r="B30" s="806" t="s">
        <v>89</v>
      </c>
      <c r="C30" s="1011">
        <v>2557</v>
      </c>
      <c r="D30" s="1012">
        <v>35828</v>
      </c>
      <c r="E30" s="1012">
        <v>2562</v>
      </c>
      <c r="F30" s="1012">
        <v>2852</v>
      </c>
      <c r="G30" s="1012">
        <v>273</v>
      </c>
      <c r="H30" s="1017">
        <v>69921</v>
      </c>
      <c r="I30" s="1054" t="s">
        <v>89</v>
      </c>
      <c r="J30" s="1058"/>
    </row>
    <row r="31" spans="1:10" ht="18" customHeight="1">
      <c r="A31" s="53"/>
      <c r="B31" s="51" t="s">
        <v>90</v>
      </c>
      <c r="C31" s="1018">
        <v>4732</v>
      </c>
      <c r="D31" s="1019">
        <v>68463</v>
      </c>
      <c r="E31" s="1019">
        <v>7492</v>
      </c>
      <c r="F31" s="1019">
        <v>4501</v>
      </c>
      <c r="G31" s="1019">
        <v>882</v>
      </c>
      <c r="H31" s="1020">
        <v>134678</v>
      </c>
      <c r="I31" s="1056" t="s">
        <v>90</v>
      </c>
      <c r="J31" s="1059"/>
    </row>
    <row r="32" spans="1:10">
      <c r="A32" s="1186" t="s">
        <v>315</v>
      </c>
      <c r="B32" s="1186"/>
      <c r="C32" s="1187"/>
      <c r="D32" s="1187"/>
      <c r="E32" s="1187"/>
      <c r="F32" s="1171" t="s">
        <v>338</v>
      </c>
      <c r="G32" s="1171"/>
      <c r="H32" s="1171"/>
      <c r="I32" s="1171"/>
      <c r="J32" s="1171"/>
    </row>
  </sheetData>
  <mergeCells count="19">
    <mergeCell ref="A32:E32"/>
    <mergeCell ref="A4:B6"/>
    <mergeCell ref="I4:J6"/>
    <mergeCell ref="A7:B7"/>
    <mergeCell ref="I7:J7"/>
    <mergeCell ref="A17:B17"/>
    <mergeCell ref="A12:B12"/>
    <mergeCell ref="A22:B22"/>
    <mergeCell ref="A27:B27"/>
    <mergeCell ref="I22:J22"/>
    <mergeCell ref="I17:J17"/>
    <mergeCell ref="I12:J12"/>
    <mergeCell ref="I27:J27"/>
    <mergeCell ref="F32:J32"/>
    <mergeCell ref="A1:J1"/>
    <mergeCell ref="A2:J2"/>
    <mergeCell ref="C4:E4"/>
    <mergeCell ref="F4:G4"/>
    <mergeCell ref="H4:H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5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N33"/>
  <sheetViews>
    <sheetView rightToLeft="1" view="pageBreakPreview" zoomScaleSheetLayoutView="100" workbookViewId="0">
      <selection activeCell="H11" sqref="H11"/>
    </sheetView>
  </sheetViews>
  <sheetFormatPr defaultColWidth="9" defaultRowHeight="14.25"/>
  <cols>
    <col min="1" max="1" width="10.875" style="35" customWidth="1"/>
    <col min="2" max="2" width="3.75" style="35" bestFit="1" customWidth="1"/>
    <col min="3" max="3" width="7.875" style="35" customWidth="1"/>
    <col min="4" max="4" width="8.75" style="35" customWidth="1"/>
    <col min="5" max="5" width="7.625" style="35" customWidth="1"/>
    <col min="6" max="6" width="6.625" style="35" customWidth="1"/>
    <col min="7" max="7" width="6.375" style="35" customWidth="1"/>
    <col min="8" max="8" width="10.875" style="35" customWidth="1"/>
    <col min="9" max="9" width="3.75" style="35" bestFit="1" customWidth="1"/>
    <col min="10" max="10" width="14.875" style="35" customWidth="1"/>
    <col min="11" max="16384" width="9" style="35"/>
  </cols>
  <sheetData>
    <row r="1" spans="1:14" ht="21" customHeight="1">
      <c r="A1" s="1238" t="s">
        <v>391</v>
      </c>
      <c r="B1" s="1238"/>
      <c r="C1" s="1238"/>
      <c r="D1" s="1238"/>
      <c r="E1" s="1238"/>
      <c r="F1" s="1238"/>
      <c r="G1" s="1238"/>
      <c r="H1" s="1238"/>
      <c r="I1" s="1238"/>
      <c r="J1" s="1238"/>
    </row>
    <row r="2" spans="1:14" ht="28.5" customHeight="1">
      <c r="A2" s="1129" t="s">
        <v>392</v>
      </c>
      <c r="B2" s="1129"/>
      <c r="C2" s="1129"/>
      <c r="D2" s="1129"/>
      <c r="E2" s="1129"/>
      <c r="F2" s="1129"/>
      <c r="G2" s="1129"/>
      <c r="H2" s="1129"/>
      <c r="I2" s="1129"/>
      <c r="J2" s="1129"/>
    </row>
    <row r="3" spans="1:14" ht="6" customHeight="1">
      <c r="A3" s="797"/>
    </row>
    <row r="4" spans="1:14" ht="18.75" customHeight="1">
      <c r="A4" s="1114" t="s">
        <v>169</v>
      </c>
      <c r="B4" s="1143"/>
      <c r="C4" s="1111" t="s">
        <v>79</v>
      </c>
      <c r="D4" s="1297" t="s">
        <v>151</v>
      </c>
      <c r="E4" s="1298"/>
      <c r="F4" s="1295" t="s">
        <v>152</v>
      </c>
      <c r="G4" s="1295"/>
      <c r="H4" s="1296"/>
      <c r="I4" s="1182" t="s">
        <v>85</v>
      </c>
      <c r="J4" s="1159"/>
    </row>
    <row r="5" spans="1:14" ht="40.5">
      <c r="A5" s="1134"/>
      <c r="B5" s="1293"/>
      <c r="C5" s="1112"/>
      <c r="D5" s="146" t="s">
        <v>62</v>
      </c>
      <c r="E5" s="146" t="s">
        <v>64</v>
      </c>
      <c r="F5" s="146" t="s">
        <v>181</v>
      </c>
      <c r="G5" s="146" t="s">
        <v>68</v>
      </c>
      <c r="H5" s="146" t="s">
        <v>417</v>
      </c>
      <c r="I5" s="1183"/>
      <c r="J5" s="1137"/>
    </row>
    <row r="6" spans="1:14" ht="26.25" customHeight="1">
      <c r="A6" s="1135"/>
      <c r="B6" s="1294"/>
      <c r="C6" s="808" t="s">
        <v>153</v>
      </c>
      <c r="D6" s="813" t="s">
        <v>63</v>
      </c>
      <c r="E6" s="813" t="s">
        <v>65</v>
      </c>
      <c r="F6" s="813" t="s">
        <v>67</v>
      </c>
      <c r="G6" s="813" t="s">
        <v>69</v>
      </c>
      <c r="H6" s="814" t="s">
        <v>70</v>
      </c>
      <c r="I6" s="1183"/>
      <c r="J6" s="1137"/>
    </row>
    <row r="7" spans="1:14" ht="17.25" customHeight="1">
      <c r="A7" s="1162" t="s">
        <v>263</v>
      </c>
      <c r="B7" s="1299"/>
      <c r="C7" s="878">
        <v>130</v>
      </c>
      <c r="D7" s="798">
        <v>7.3</v>
      </c>
      <c r="E7" s="798">
        <v>0.9</v>
      </c>
      <c r="F7" s="798">
        <v>13.5</v>
      </c>
      <c r="G7" s="798">
        <v>18.100000000000001</v>
      </c>
      <c r="H7" s="913">
        <v>8.3000000000000007</v>
      </c>
      <c r="I7" s="1164" t="s">
        <v>262</v>
      </c>
      <c r="J7" s="1278"/>
    </row>
    <row r="8" spans="1:14" ht="18" customHeight="1">
      <c r="A8" s="787"/>
      <c r="B8" s="201" t="s">
        <v>95</v>
      </c>
      <c r="C8" s="881">
        <v>125</v>
      </c>
      <c r="D8" s="873">
        <v>6.4</v>
      </c>
      <c r="E8" s="873">
        <v>0.8</v>
      </c>
      <c r="F8" s="873">
        <v>8.1999999999999993</v>
      </c>
      <c r="G8" s="873">
        <v>17.100000000000001</v>
      </c>
      <c r="H8" s="914">
        <v>8.9</v>
      </c>
      <c r="I8" s="1051" t="s">
        <v>87</v>
      </c>
      <c r="J8" s="1053"/>
    </row>
    <row r="9" spans="1:14" ht="18" customHeight="1">
      <c r="A9" s="787"/>
      <c r="B9" s="201" t="s">
        <v>88</v>
      </c>
      <c r="C9" s="881">
        <v>128</v>
      </c>
      <c r="D9" s="873">
        <v>5.0999999999999996</v>
      </c>
      <c r="E9" s="873">
        <v>1.8</v>
      </c>
      <c r="F9" s="873">
        <v>11.7</v>
      </c>
      <c r="G9" s="873">
        <v>22.8</v>
      </c>
      <c r="H9" s="914">
        <v>7.5</v>
      </c>
      <c r="I9" s="1051" t="s">
        <v>88</v>
      </c>
      <c r="J9" s="1053"/>
    </row>
    <row r="10" spans="1:14" ht="18" customHeight="1">
      <c r="A10" s="787"/>
      <c r="B10" s="201" t="s">
        <v>89</v>
      </c>
      <c r="C10" s="881">
        <v>132</v>
      </c>
      <c r="D10" s="873">
        <v>9.1999999999999993</v>
      </c>
      <c r="E10" s="873">
        <v>0.6</v>
      </c>
      <c r="F10" s="873">
        <v>27.5</v>
      </c>
      <c r="G10" s="873">
        <v>12.3</v>
      </c>
      <c r="H10" s="914">
        <v>6.5</v>
      </c>
      <c r="I10" s="1051" t="s">
        <v>89</v>
      </c>
      <c r="J10" s="1053"/>
    </row>
    <row r="11" spans="1:14" ht="18" customHeight="1">
      <c r="A11" s="786"/>
      <c r="B11" s="201" t="s">
        <v>90</v>
      </c>
      <c r="C11" s="881">
        <v>130</v>
      </c>
      <c r="D11" s="873">
        <v>8.3000000000000007</v>
      </c>
      <c r="E11" s="873">
        <v>0.5</v>
      </c>
      <c r="F11" s="873">
        <v>8.1</v>
      </c>
      <c r="G11" s="873">
        <v>19.2</v>
      </c>
      <c r="H11" s="914">
        <v>10</v>
      </c>
      <c r="I11" s="1051" t="s">
        <v>90</v>
      </c>
      <c r="J11" s="1053"/>
    </row>
    <row r="12" spans="1:14" ht="18" customHeight="1">
      <c r="A12" s="1290" t="s">
        <v>117</v>
      </c>
      <c r="B12" s="1291"/>
      <c r="C12" s="881">
        <v>27</v>
      </c>
      <c r="D12" s="873">
        <v>12.5</v>
      </c>
      <c r="E12" s="873">
        <v>1.2</v>
      </c>
      <c r="F12" s="873">
        <v>77.7</v>
      </c>
      <c r="G12" s="873">
        <v>0.6</v>
      </c>
      <c r="H12" s="914">
        <v>1.2</v>
      </c>
      <c r="I12" s="1168" t="s">
        <v>149</v>
      </c>
      <c r="J12" s="1169"/>
    </row>
    <row r="13" spans="1:14" ht="18" customHeight="1">
      <c r="A13" s="786"/>
      <c r="B13" s="807" t="s">
        <v>87</v>
      </c>
      <c r="C13" s="882">
        <v>27</v>
      </c>
      <c r="D13" s="907">
        <v>21</v>
      </c>
      <c r="E13" s="907">
        <v>1.1000000000000001</v>
      </c>
      <c r="F13" s="907">
        <v>64.5</v>
      </c>
      <c r="G13" s="907">
        <v>1</v>
      </c>
      <c r="H13" s="908">
        <v>2.7</v>
      </c>
      <c r="I13" s="1054" t="s">
        <v>87</v>
      </c>
      <c r="J13" s="1053"/>
      <c r="N13" s="35" t="s">
        <v>407</v>
      </c>
    </row>
    <row r="14" spans="1:14" ht="18" customHeight="1">
      <c r="A14" s="786"/>
      <c r="B14" s="807" t="s">
        <v>88</v>
      </c>
      <c r="C14" s="882">
        <v>28</v>
      </c>
      <c r="D14" s="907">
        <v>10.6</v>
      </c>
      <c r="E14" s="907">
        <v>0.7</v>
      </c>
      <c r="F14" s="907">
        <v>80.400000000000006</v>
      </c>
      <c r="G14" s="907">
        <v>0.4</v>
      </c>
      <c r="H14" s="908">
        <v>1</v>
      </c>
      <c r="I14" s="1054" t="s">
        <v>88</v>
      </c>
      <c r="J14" s="1053"/>
    </row>
    <row r="15" spans="1:14" ht="18" customHeight="1">
      <c r="A15" s="786"/>
      <c r="B15" s="807" t="s">
        <v>89</v>
      </c>
      <c r="C15" s="882">
        <v>27</v>
      </c>
      <c r="D15" s="907">
        <v>7.9</v>
      </c>
      <c r="E15" s="907">
        <v>0.6</v>
      </c>
      <c r="F15" s="907">
        <v>87</v>
      </c>
      <c r="G15" s="907">
        <v>0.5</v>
      </c>
      <c r="H15" s="908">
        <v>0.6</v>
      </c>
      <c r="I15" s="1054" t="s">
        <v>89</v>
      </c>
      <c r="J15" s="1053"/>
    </row>
    <row r="16" spans="1:14" ht="18" customHeight="1">
      <c r="A16" s="786"/>
      <c r="B16" s="807" t="s">
        <v>90</v>
      </c>
      <c r="C16" s="882">
        <v>27</v>
      </c>
      <c r="D16" s="907">
        <v>20.100000000000001</v>
      </c>
      <c r="E16" s="907">
        <v>3.3</v>
      </c>
      <c r="F16" s="907">
        <v>60.4</v>
      </c>
      <c r="G16" s="907">
        <v>1</v>
      </c>
      <c r="H16" s="908">
        <v>2.1</v>
      </c>
      <c r="I16" s="1054" t="s">
        <v>90</v>
      </c>
      <c r="J16" s="1053"/>
    </row>
    <row r="17" spans="1:10" ht="18" customHeight="1">
      <c r="A17" s="1290" t="s">
        <v>307</v>
      </c>
      <c r="B17" s="1291"/>
      <c r="C17" s="881">
        <v>38</v>
      </c>
      <c r="D17" s="873">
        <v>35.700000000000003</v>
      </c>
      <c r="E17" s="873">
        <v>2.1</v>
      </c>
      <c r="F17" s="873">
        <v>17.100000000000001</v>
      </c>
      <c r="G17" s="873">
        <v>12.8</v>
      </c>
      <c r="H17" s="914">
        <v>9.9</v>
      </c>
      <c r="I17" s="1168" t="s">
        <v>310</v>
      </c>
      <c r="J17" s="1169"/>
    </row>
    <row r="18" spans="1:10" ht="18" customHeight="1">
      <c r="A18" s="786"/>
      <c r="B18" s="807" t="s">
        <v>87</v>
      </c>
      <c r="C18" s="882">
        <v>35</v>
      </c>
      <c r="D18" s="907">
        <v>49.1</v>
      </c>
      <c r="E18" s="907">
        <v>2.9</v>
      </c>
      <c r="F18" s="907">
        <v>10.7</v>
      </c>
      <c r="G18" s="907">
        <v>8.1999999999999993</v>
      </c>
      <c r="H18" s="908">
        <v>8</v>
      </c>
      <c r="I18" s="1054" t="s">
        <v>87</v>
      </c>
      <c r="J18" s="1058"/>
    </row>
    <row r="19" spans="1:10" ht="18" customHeight="1">
      <c r="A19" s="786"/>
      <c r="B19" s="807" t="s">
        <v>88</v>
      </c>
      <c r="C19" s="882">
        <v>37</v>
      </c>
      <c r="D19" s="907">
        <v>36.799999999999997</v>
      </c>
      <c r="E19" s="907">
        <v>3.6</v>
      </c>
      <c r="F19" s="907">
        <v>12.8</v>
      </c>
      <c r="G19" s="907">
        <v>17.5</v>
      </c>
      <c r="H19" s="908">
        <v>10.3</v>
      </c>
      <c r="I19" s="1054" t="s">
        <v>88</v>
      </c>
      <c r="J19" s="1058"/>
    </row>
    <row r="20" spans="1:10" ht="18" customHeight="1">
      <c r="A20" s="786"/>
      <c r="B20" s="807" t="s">
        <v>89</v>
      </c>
      <c r="C20" s="882">
        <v>38</v>
      </c>
      <c r="D20" s="907">
        <v>27.5</v>
      </c>
      <c r="E20" s="907">
        <v>1.7</v>
      </c>
      <c r="F20" s="907">
        <v>37.5</v>
      </c>
      <c r="G20" s="907">
        <v>10.1</v>
      </c>
      <c r="H20" s="908">
        <v>7.6</v>
      </c>
      <c r="I20" s="1054" t="s">
        <v>89</v>
      </c>
      <c r="J20" s="1058"/>
    </row>
    <row r="21" spans="1:10" ht="18" customHeight="1">
      <c r="A21" s="786"/>
      <c r="B21" s="807" t="s">
        <v>90</v>
      </c>
      <c r="C21" s="882">
        <v>38</v>
      </c>
      <c r="D21" s="907">
        <v>37.200000000000003</v>
      </c>
      <c r="E21" s="907">
        <v>1.5</v>
      </c>
      <c r="F21" s="907">
        <v>7.6</v>
      </c>
      <c r="G21" s="907">
        <v>14.1</v>
      </c>
      <c r="H21" s="908">
        <v>11.7</v>
      </c>
      <c r="I21" s="1054" t="s">
        <v>90</v>
      </c>
      <c r="J21" s="1058"/>
    </row>
    <row r="22" spans="1:10" ht="18" customHeight="1">
      <c r="A22" s="1290" t="s">
        <v>350</v>
      </c>
      <c r="B22" s="1291"/>
      <c r="C22" s="881">
        <v>21</v>
      </c>
      <c r="D22" s="873">
        <v>5.5</v>
      </c>
      <c r="E22" s="873">
        <v>0.2</v>
      </c>
      <c r="F22" s="873">
        <v>9.8000000000000007</v>
      </c>
      <c r="G22" s="873">
        <v>16.5</v>
      </c>
      <c r="H22" s="914">
        <v>19</v>
      </c>
      <c r="I22" s="1168" t="s">
        <v>354</v>
      </c>
      <c r="J22" s="1169"/>
    </row>
    <row r="23" spans="1:10" ht="18" customHeight="1">
      <c r="A23" s="786"/>
      <c r="B23" s="807" t="s">
        <v>87</v>
      </c>
      <c r="C23" s="882">
        <v>20</v>
      </c>
      <c r="D23" s="907">
        <v>4.4000000000000004</v>
      </c>
      <c r="E23" s="907">
        <v>0.2</v>
      </c>
      <c r="F23" s="907">
        <v>8.6</v>
      </c>
      <c r="G23" s="907">
        <v>18.3</v>
      </c>
      <c r="H23" s="908">
        <v>19.2</v>
      </c>
      <c r="I23" s="1054" t="s">
        <v>87</v>
      </c>
      <c r="J23" s="1058"/>
    </row>
    <row r="24" spans="1:10" ht="18" customHeight="1">
      <c r="A24" s="786"/>
      <c r="B24" s="807" t="s">
        <v>88</v>
      </c>
      <c r="C24" s="882">
        <v>20</v>
      </c>
      <c r="D24" s="907">
        <v>5.3</v>
      </c>
      <c r="E24" s="907">
        <v>0.2</v>
      </c>
      <c r="F24" s="907">
        <v>8.9</v>
      </c>
      <c r="G24" s="907">
        <v>18.600000000000001</v>
      </c>
      <c r="H24" s="908">
        <v>18.7</v>
      </c>
      <c r="I24" s="1054" t="s">
        <v>88</v>
      </c>
      <c r="J24" s="1058"/>
    </row>
    <row r="25" spans="1:10" ht="18" customHeight="1">
      <c r="A25" s="786"/>
      <c r="B25" s="807" t="s">
        <v>89</v>
      </c>
      <c r="C25" s="882">
        <v>21</v>
      </c>
      <c r="D25" s="907">
        <v>7</v>
      </c>
      <c r="E25" s="907">
        <v>0.2</v>
      </c>
      <c r="F25" s="907">
        <v>13.2</v>
      </c>
      <c r="G25" s="907">
        <v>16.100000000000001</v>
      </c>
      <c r="H25" s="908">
        <v>13.9</v>
      </c>
      <c r="I25" s="1054" t="s">
        <v>89</v>
      </c>
      <c r="J25" s="1058"/>
    </row>
    <row r="26" spans="1:10" ht="18" customHeight="1">
      <c r="A26" s="786"/>
      <c r="B26" s="807" t="s">
        <v>90</v>
      </c>
      <c r="C26" s="882">
        <v>21</v>
      </c>
      <c r="D26" s="907">
        <v>5.0999999999999996</v>
      </c>
      <c r="E26" s="907">
        <v>0.2</v>
      </c>
      <c r="F26" s="907">
        <v>8.1999999999999993</v>
      </c>
      <c r="G26" s="907">
        <v>13.9</v>
      </c>
      <c r="H26" s="908">
        <v>24.2</v>
      </c>
      <c r="I26" s="1054" t="s">
        <v>90</v>
      </c>
      <c r="J26" s="1058"/>
    </row>
    <row r="27" spans="1:10" ht="18" customHeight="1">
      <c r="A27" s="1290" t="s">
        <v>102</v>
      </c>
      <c r="B27" s="1291"/>
      <c r="C27" s="881">
        <v>44</v>
      </c>
      <c r="D27" s="873">
        <v>2.8</v>
      </c>
      <c r="E27" s="873">
        <v>0.9</v>
      </c>
      <c r="F27" s="873">
        <v>4.5</v>
      </c>
      <c r="G27" s="873">
        <v>21.9</v>
      </c>
      <c r="H27" s="914">
        <v>6</v>
      </c>
      <c r="I27" s="1168" t="s">
        <v>150</v>
      </c>
      <c r="J27" s="1169"/>
    </row>
    <row r="28" spans="1:10" ht="18" customHeight="1">
      <c r="A28" s="786"/>
      <c r="B28" s="807" t="s">
        <v>87</v>
      </c>
      <c r="C28" s="882">
        <v>43</v>
      </c>
      <c r="D28" s="907">
        <v>2.5</v>
      </c>
      <c r="E28" s="907">
        <v>0.8</v>
      </c>
      <c r="F28" s="907">
        <v>2.9</v>
      </c>
      <c r="G28" s="907">
        <v>19</v>
      </c>
      <c r="H28" s="908">
        <v>6.7</v>
      </c>
      <c r="I28" s="1054" t="s">
        <v>87</v>
      </c>
      <c r="J28" s="1058"/>
    </row>
    <row r="29" spans="1:10" ht="18" customHeight="1">
      <c r="A29" s="786"/>
      <c r="B29" s="807" t="s">
        <v>88</v>
      </c>
      <c r="C29" s="882">
        <v>43</v>
      </c>
      <c r="D29" s="907">
        <v>1.8</v>
      </c>
      <c r="E29" s="907">
        <v>2.2000000000000002</v>
      </c>
      <c r="F29" s="907">
        <v>3</v>
      </c>
      <c r="G29" s="907">
        <v>27.3</v>
      </c>
      <c r="H29" s="908">
        <v>5.3</v>
      </c>
      <c r="I29" s="1054" t="s">
        <v>88</v>
      </c>
      <c r="J29" s="1058"/>
    </row>
    <row r="30" spans="1:10" ht="18" customHeight="1">
      <c r="A30" s="786"/>
      <c r="B30" s="807" t="s">
        <v>89</v>
      </c>
      <c r="C30" s="882">
        <v>46</v>
      </c>
      <c r="D30" s="907">
        <v>6.2</v>
      </c>
      <c r="E30" s="907">
        <v>0.5</v>
      </c>
      <c r="F30" s="907">
        <v>10</v>
      </c>
      <c r="G30" s="907">
        <v>15.4</v>
      </c>
      <c r="H30" s="908">
        <v>4.9000000000000004</v>
      </c>
      <c r="I30" s="1054" t="s">
        <v>89</v>
      </c>
      <c r="J30" s="1058"/>
    </row>
    <row r="31" spans="1:10" ht="18" customHeight="1">
      <c r="A31" s="53"/>
      <c r="B31" s="51" t="s">
        <v>90</v>
      </c>
      <c r="C31" s="883">
        <v>44</v>
      </c>
      <c r="D31" s="911">
        <v>2.2000000000000002</v>
      </c>
      <c r="E31" s="911">
        <v>0.2</v>
      </c>
      <c r="F31" s="911">
        <v>4.2</v>
      </c>
      <c r="G31" s="911">
        <v>22.9</v>
      </c>
      <c r="H31" s="912">
        <v>6.7</v>
      </c>
      <c r="I31" s="1056" t="s">
        <v>90</v>
      </c>
      <c r="J31" s="1059"/>
    </row>
    <row r="32" spans="1:10" ht="18" customHeight="1">
      <c r="A32" s="1292" t="s">
        <v>210</v>
      </c>
      <c r="B32" s="1292"/>
      <c r="C32" s="1292"/>
      <c r="D32" s="1292"/>
      <c r="E32" s="1292"/>
      <c r="F32" s="1289" t="s">
        <v>212</v>
      </c>
      <c r="G32" s="1289"/>
      <c r="H32" s="1289"/>
      <c r="I32" s="1289"/>
      <c r="J32" s="1289"/>
    </row>
    <row r="33" spans="1:10" ht="18" customHeight="1">
      <c r="A33" s="1288" t="s">
        <v>326</v>
      </c>
      <c r="B33" s="1288"/>
      <c r="C33" s="1288"/>
      <c r="D33" s="1288"/>
      <c r="E33" s="1288"/>
      <c r="F33" s="1289" t="s">
        <v>339</v>
      </c>
      <c r="G33" s="1289"/>
      <c r="H33" s="1289"/>
      <c r="I33" s="1289"/>
      <c r="J33" s="1289"/>
    </row>
  </sheetData>
  <mergeCells count="21">
    <mergeCell ref="A17:B17"/>
    <mergeCell ref="A22:B22"/>
    <mergeCell ref="I17:J17"/>
    <mergeCell ref="I12:J12"/>
    <mergeCell ref="I22:J22"/>
    <mergeCell ref="A33:E33"/>
    <mergeCell ref="F33:J33"/>
    <mergeCell ref="A12:B12"/>
    <mergeCell ref="A27:B27"/>
    <mergeCell ref="A1:J1"/>
    <mergeCell ref="A2:J2"/>
    <mergeCell ref="I7:J7"/>
    <mergeCell ref="F32:J32"/>
    <mergeCell ref="A32:E32"/>
    <mergeCell ref="A4:B6"/>
    <mergeCell ref="I4:J6"/>
    <mergeCell ref="C4:C5"/>
    <mergeCell ref="F4:H4"/>
    <mergeCell ref="D4:E4"/>
    <mergeCell ref="I27:J27"/>
    <mergeCell ref="A7:B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N36"/>
  <sheetViews>
    <sheetView rightToLeft="1" view="pageBreakPreview" zoomScaleSheetLayoutView="100" workbookViewId="0">
      <selection activeCell="H11" sqref="H11"/>
    </sheetView>
  </sheetViews>
  <sheetFormatPr defaultRowHeight="14.25"/>
  <cols>
    <col min="1" max="1" width="11.125" customWidth="1"/>
    <col min="2" max="2" width="4.375" customWidth="1"/>
    <col min="3" max="5" width="8.375" customWidth="1"/>
    <col min="6" max="6" width="7.125" customWidth="1"/>
    <col min="7" max="7" width="9.25" customWidth="1"/>
    <col min="8" max="8" width="7.75" customWidth="1"/>
    <col min="9" max="9" width="5.75" customWidth="1"/>
    <col min="10" max="10" width="12.75" customWidth="1"/>
  </cols>
  <sheetData>
    <row r="1" spans="1:14" ht="23.25" customHeight="1">
      <c r="A1" s="1238" t="s">
        <v>393</v>
      </c>
      <c r="B1" s="1238"/>
      <c r="C1" s="1238"/>
      <c r="D1" s="1238"/>
      <c r="E1" s="1238"/>
      <c r="F1" s="1238"/>
      <c r="G1" s="1238"/>
      <c r="H1" s="1238"/>
      <c r="I1" s="1238"/>
      <c r="J1" s="1238"/>
    </row>
    <row r="2" spans="1:14" ht="28.5" customHeight="1">
      <c r="A2" s="1129" t="s">
        <v>394</v>
      </c>
      <c r="B2" s="1129"/>
      <c r="C2" s="1129"/>
      <c r="D2" s="1129"/>
      <c r="E2" s="1129"/>
      <c r="F2" s="1129"/>
      <c r="G2" s="1129"/>
      <c r="H2" s="1129"/>
      <c r="I2" s="1129"/>
      <c r="J2" s="1129"/>
    </row>
    <row r="3" spans="1:14" ht="6" customHeight="1">
      <c r="A3" s="13"/>
    </row>
    <row r="4" spans="1:14" ht="18.75" customHeight="1">
      <c r="A4" s="1114" t="s">
        <v>169</v>
      </c>
      <c r="B4" s="1143"/>
      <c r="C4" s="1126" t="s">
        <v>151</v>
      </c>
      <c r="D4" s="1127"/>
      <c r="E4" s="1127"/>
      <c r="F4" s="1124" t="s">
        <v>154</v>
      </c>
      <c r="G4" s="1124"/>
      <c r="H4" s="1176" t="s">
        <v>51</v>
      </c>
      <c r="I4" s="1301" t="s">
        <v>85</v>
      </c>
      <c r="J4" s="1165"/>
    </row>
    <row r="5" spans="1:14" ht="35.25" customHeight="1">
      <c r="A5" s="1134"/>
      <c r="B5" s="1293"/>
      <c r="C5" s="26" t="s">
        <v>71</v>
      </c>
      <c r="D5" s="26" t="s">
        <v>72</v>
      </c>
      <c r="E5" s="4" t="s">
        <v>349</v>
      </c>
      <c r="F5" s="26" t="s">
        <v>182</v>
      </c>
      <c r="G5" s="36" t="s">
        <v>77</v>
      </c>
      <c r="H5" s="1178"/>
      <c r="I5" s="1302"/>
      <c r="J5" s="1303"/>
    </row>
    <row r="6" spans="1:14" ht="37.5" customHeight="1">
      <c r="A6" s="1135"/>
      <c r="B6" s="1294"/>
      <c r="C6" s="730" t="s">
        <v>302</v>
      </c>
      <c r="D6" s="148" t="s">
        <v>74</v>
      </c>
      <c r="E6" s="810" t="s">
        <v>342</v>
      </c>
      <c r="F6" s="788" t="s">
        <v>73</v>
      </c>
      <c r="G6" s="788" t="s">
        <v>75</v>
      </c>
      <c r="H6" s="200" t="s">
        <v>52</v>
      </c>
      <c r="I6" s="1304"/>
      <c r="J6" s="1303"/>
    </row>
    <row r="7" spans="1:14" ht="18" customHeight="1">
      <c r="A7" s="1162" t="s">
        <v>263</v>
      </c>
      <c r="B7" s="1300"/>
      <c r="C7" s="795">
        <v>2.4</v>
      </c>
      <c r="D7" s="763">
        <v>43.5</v>
      </c>
      <c r="E7" s="763">
        <v>3.9</v>
      </c>
      <c r="F7" s="763">
        <v>1.6</v>
      </c>
      <c r="G7" s="763">
        <v>0.5</v>
      </c>
      <c r="H7" s="850">
        <v>100</v>
      </c>
      <c r="I7" s="1164" t="s">
        <v>262</v>
      </c>
      <c r="J7" s="1278"/>
      <c r="K7" s="757"/>
      <c r="L7" s="757"/>
      <c r="M7" s="757"/>
    </row>
    <row r="8" spans="1:14" ht="18" customHeight="1">
      <c r="A8" s="19"/>
      <c r="B8" s="765" t="s">
        <v>87</v>
      </c>
      <c r="C8" s="842">
        <v>1.7</v>
      </c>
      <c r="D8" s="762">
        <v>49.9</v>
      </c>
      <c r="E8" s="762">
        <v>5.4</v>
      </c>
      <c r="F8" s="762">
        <v>1</v>
      </c>
      <c r="G8" s="762">
        <v>0.6</v>
      </c>
      <c r="H8" s="851">
        <v>100</v>
      </c>
      <c r="I8" s="1051" t="s">
        <v>87</v>
      </c>
      <c r="J8" s="1053"/>
      <c r="K8" s="757"/>
      <c r="L8" s="757"/>
      <c r="M8" s="757"/>
    </row>
    <row r="9" spans="1:14" ht="18" customHeight="1">
      <c r="A9" s="19"/>
      <c r="B9" s="765" t="s">
        <v>88</v>
      </c>
      <c r="C9" s="842">
        <v>2.5</v>
      </c>
      <c r="D9" s="762">
        <v>43</v>
      </c>
      <c r="E9" s="762">
        <v>4.0999999999999996</v>
      </c>
      <c r="F9" s="762">
        <v>0.9</v>
      </c>
      <c r="G9" s="762">
        <v>0.6</v>
      </c>
      <c r="H9" s="851">
        <v>100</v>
      </c>
      <c r="I9" s="1051" t="s">
        <v>88</v>
      </c>
      <c r="J9" s="1053"/>
      <c r="K9" s="757"/>
      <c r="L9" s="757"/>
      <c r="M9" s="757"/>
    </row>
    <row r="10" spans="1:14" ht="18" customHeight="1">
      <c r="A10" s="19"/>
      <c r="B10" s="765" t="s">
        <v>89</v>
      </c>
      <c r="C10" s="842">
        <v>2.2999999999999998</v>
      </c>
      <c r="D10" s="762">
        <v>36.9</v>
      </c>
      <c r="E10" s="762">
        <v>2.2999999999999998</v>
      </c>
      <c r="F10" s="762">
        <v>2</v>
      </c>
      <c r="G10" s="762">
        <v>0.4</v>
      </c>
      <c r="H10" s="851">
        <v>100</v>
      </c>
      <c r="I10" s="1051" t="s">
        <v>89</v>
      </c>
      <c r="J10" s="1053"/>
      <c r="K10" s="757"/>
      <c r="L10" s="757"/>
      <c r="M10" s="757"/>
    </row>
    <row r="11" spans="1:14" ht="18" customHeight="1">
      <c r="A11" s="19"/>
      <c r="B11" s="765" t="s">
        <v>90</v>
      </c>
      <c r="C11" s="842">
        <v>3</v>
      </c>
      <c r="D11" s="762">
        <v>44</v>
      </c>
      <c r="E11" s="762">
        <v>4</v>
      </c>
      <c r="F11" s="762">
        <v>2.4</v>
      </c>
      <c r="G11" s="762">
        <v>0.5</v>
      </c>
      <c r="H11" s="851">
        <v>100</v>
      </c>
      <c r="I11" s="1051" t="s">
        <v>90</v>
      </c>
      <c r="J11" s="1053"/>
      <c r="K11" s="757"/>
      <c r="L11" s="757"/>
      <c r="M11" s="757"/>
    </row>
    <row r="12" spans="1:14" ht="18" customHeight="1">
      <c r="A12" s="1290" t="s">
        <v>333</v>
      </c>
      <c r="B12" s="1291"/>
      <c r="C12" s="1031" t="s">
        <v>409</v>
      </c>
      <c r="D12" s="762">
        <v>6.4</v>
      </c>
      <c r="E12" s="762">
        <v>0.3</v>
      </c>
      <c r="F12" s="1032" t="s">
        <v>409</v>
      </c>
      <c r="G12" s="762">
        <v>0.1</v>
      </c>
      <c r="H12" s="851">
        <v>100</v>
      </c>
      <c r="I12" s="1168" t="s">
        <v>91</v>
      </c>
      <c r="J12" s="1169"/>
      <c r="K12" s="757"/>
      <c r="L12" s="757"/>
      <c r="M12" s="757"/>
    </row>
    <row r="13" spans="1:14" ht="18" customHeight="1">
      <c r="A13" s="9"/>
      <c r="B13" s="766" t="s">
        <v>87</v>
      </c>
      <c r="C13" s="1021" t="s">
        <v>409</v>
      </c>
      <c r="D13" s="764">
        <v>8.9</v>
      </c>
      <c r="E13" s="764">
        <v>0.5</v>
      </c>
      <c r="F13" s="764">
        <v>0.1</v>
      </c>
      <c r="G13" s="764">
        <v>0.2</v>
      </c>
      <c r="H13" s="851">
        <v>100</v>
      </c>
      <c r="I13" s="1054" t="s">
        <v>87</v>
      </c>
      <c r="J13" s="1058"/>
      <c r="K13" s="757"/>
      <c r="L13" s="757"/>
      <c r="M13" s="757"/>
      <c r="N13" t="s">
        <v>407</v>
      </c>
    </row>
    <row r="14" spans="1:14" ht="18" customHeight="1">
      <c r="A14" s="9"/>
      <c r="B14" s="766" t="s">
        <v>88</v>
      </c>
      <c r="C14" s="840">
        <v>0.1</v>
      </c>
      <c r="D14" s="764">
        <v>6.5</v>
      </c>
      <c r="E14" s="764">
        <v>0.2</v>
      </c>
      <c r="F14" s="1022" t="s">
        <v>409</v>
      </c>
      <c r="G14" s="764">
        <v>0.1</v>
      </c>
      <c r="H14" s="851">
        <v>100</v>
      </c>
      <c r="I14" s="1054" t="s">
        <v>88</v>
      </c>
      <c r="J14" s="1058"/>
      <c r="K14" s="757"/>
      <c r="L14" s="757"/>
      <c r="M14" s="757"/>
    </row>
    <row r="15" spans="1:14" ht="18" customHeight="1">
      <c r="A15" s="9"/>
      <c r="B15" s="766" t="s">
        <v>89</v>
      </c>
      <c r="C15" s="840">
        <v>0</v>
      </c>
      <c r="D15" s="764">
        <v>3.1</v>
      </c>
      <c r="E15" s="764">
        <v>0.2</v>
      </c>
      <c r="F15" s="1022" t="s">
        <v>409</v>
      </c>
      <c r="G15" s="764">
        <v>0.1</v>
      </c>
      <c r="H15" s="851">
        <v>100</v>
      </c>
      <c r="I15" s="1054" t="s">
        <v>89</v>
      </c>
      <c r="J15" s="1058"/>
      <c r="K15" s="757"/>
      <c r="L15" s="757"/>
      <c r="M15" s="757"/>
    </row>
    <row r="16" spans="1:14" ht="18" customHeight="1">
      <c r="A16" s="9"/>
      <c r="B16" s="766" t="s">
        <v>90</v>
      </c>
      <c r="C16" s="840">
        <v>0</v>
      </c>
      <c r="D16" s="764">
        <v>12.3</v>
      </c>
      <c r="E16" s="764">
        <v>0.5</v>
      </c>
      <c r="F16" s="764">
        <v>0.1</v>
      </c>
      <c r="G16" s="764">
        <v>0.2</v>
      </c>
      <c r="H16" s="851">
        <v>100</v>
      </c>
      <c r="I16" s="1054" t="s">
        <v>90</v>
      </c>
      <c r="J16" s="1058"/>
      <c r="K16" s="757"/>
      <c r="L16" s="757"/>
      <c r="M16" s="757"/>
    </row>
    <row r="17" spans="1:13" ht="18" customHeight="1">
      <c r="A17" s="1290" t="s">
        <v>307</v>
      </c>
      <c r="B17" s="1291"/>
      <c r="C17" s="842">
        <v>1.1000000000000001</v>
      </c>
      <c r="D17" s="762">
        <v>19.8</v>
      </c>
      <c r="E17" s="762">
        <v>0.1</v>
      </c>
      <c r="F17" s="762">
        <v>0.7</v>
      </c>
      <c r="G17" s="762">
        <v>0.7</v>
      </c>
      <c r="H17" s="851">
        <v>100</v>
      </c>
      <c r="I17" s="1168" t="s">
        <v>327</v>
      </c>
      <c r="J17" s="1169"/>
      <c r="K17" s="757"/>
      <c r="L17" s="757"/>
      <c r="M17" s="757"/>
    </row>
    <row r="18" spans="1:13" ht="18" customHeight="1">
      <c r="A18" s="9"/>
      <c r="B18" s="766" t="s">
        <v>87</v>
      </c>
      <c r="C18" s="840">
        <v>0.1</v>
      </c>
      <c r="D18" s="764">
        <v>19.899999999999999</v>
      </c>
      <c r="E18" s="764">
        <v>0.1</v>
      </c>
      <c r="F18" s="764">
        <v>0.1</v>
      </c>
      <c r="G18" s="764">
        <v>0.9</v>
      </c>
      <c r="H18" s="851">
        <v>100</v>
      </c>
      <c r="I18" s="1054" t="s">
        <v>87</v>
      </c>
      <c r="J18" s="1058"/>
      <c r="K18" s="757"/>
      <c r="L18" s="757"/>
      <c r="M18" s="757"/>
    </row>
    <row r="19" spans="1:13" ht="18" customHeight="1">
      <c r="A19" s="9"/>
      <c r="B19" s="766" t="s">
        <v>88</v>
      </c>
      <c r="C19" s="840">
        <v>0.1</v>
      </c>
      <c r="D19" s="764">
        <v>18.2</v>
      </c>
      <c r="E19" s="764">
        <v>0</v>
      </c>
      <c r="F19" s="1022" t="s">
        <v>409</v>
      </c>
      <c r="G19" s="764">
        <v>0.7</v>
      </c>
      <c r="H19" s="851">
        <v>100</v>
      </c>
      <c r="I19" s="1054" t="s">
        <v>88</v>
      </c>
      <c r="J19" s="1058"/>
      <c r="K19" s="757"/>
      <c r="L19" s="757"/>
      <c r="M19" s="757"/>
    </row>
    <row r="20" spans="1:13" ht="18" customHeight="1">
      <c r="A20" s="9"/>
      <c r="B20" s="766" t="s">
        <v>89</v>
      </c>
      <c r="C20" s="840">
        <v>0.4</v>
      </c>
      <c r="D20" s="764">
        <v>14</v>
      </c>
      <c r="E20" s="764">
        <v>0.1</v>
      </c>
      <c r="F20" s="764">
        <v>0.4</v>
      </c>
      <c r="G20" s="764">
        <v>0.7</v>
      </c>
      <c r="H20" s="851">
        <v>100</v>
      </c>
      <c r="I20" s="1054" t="s">
        <v>89</v>
      </c>
      <c r="J20" s="1058"/>
      <c r="K20" s="757"/>
      <c r="L20" s="757"/>
      <c r="M20" s="757"/>
    </row>
    <row r="21" spans="1:13" ht="18" customHeight="1">
      <c r="A21" s="9"/>
      <c r="B21" s="766" t="s">
        <v>90</v>
      </c>
      <c r="C21" s="840">
        <v>2.1</v>
      </c>
      <c r="D21" s="764">
        <v>23.6</v>
      </c>
      <c r="E21" s="764">
        <v>0.2</v>
      </c>
      <c r="F21" s="764">
        <v>1.3</v>
      </c>
      <c r="G21" s="764">
        <v>0.7</v>
      </c>
      <c r="H21" s="851">
        <v>100</v>
      </c>
      <c r="I21" s="1054" t="s">
        <v>90</v>
      </c>
      <c r="J21" s="1058"/>
      <c r="K21" s="757"/>
      <c r="L21" s="757"/>
      <c r="M21" s="757"/>
    </row>
    <row r="22" spans="1:13" ht="18" customHeight="1">
      <c r="A22" s="1290" t="s">
        <v>350</v>
      </c>
      <c r="B22" s="1291"/>
      <c r="C22" s="842">
        <v>2.8</v>
      </c>
      <c r="D22" s="762">
        <v>42.8</v>
      </c>
      <c r="E22" s="762">
        <v>2.7</v>
      </c>
      <c r="F22" s="762">
        <v>0.3</v>
      </c>
      <c r="G22" s="762">
        <v>0.4</v>
      </c>
      <c r="H22" s="851">
        <v>100</v>
      </c>
      <c r="I22" s="1168" t="s">
        <v>354</v>
      </c>
      <c r="J22" s="1169"/>
      <c r="K22" s="757"/>
      <c r="L22" s="757"/>
      <c r="M22" s="757"/>
    </row>
    <row r="23" spans="1:13" ht="18" customHeight="1">
      <c r="A23" s="9"/>
      <c r="B23" s="766" t="s">
        <v>87</v>
      </c>
      <c r="C23" s="840">
        <v>3.4</v>
      </c>
      <c r="D23" s="764">
        <v>40.9</v>
      </c>
      <c r="E23" s="764">
        <v>3.9</v>
      </c>
      <c r="F23" s="764">
        <v>0.4</v>
      </c>
      <c r="G23" s="764">
        <v>0.7</v>
      </c>
      <c r="H23" s="851">
        <v>100</v>
      </c>
      <c r="I23" s="1054" t="s">
        <v>87</v>
      </c>
      <c r="J23" s="1058"/>
      <c r="K23" s="757"/>
      <c r="L23" s="757"/>
      <c r="M23" s="757"/>
    </row>
    <row r="24" spans="1:13" ht="18" customHeight="1">
      <c r="A24" s="9"/>
      <c r="B24" s="766" t="s">
        <v>88</v>
      </c>
      <c r="C24" s="840">
        <v>3.3</v>
      </c>
      <c r="D24" s="764">
        <v>41</v>
      </c>
      <c r="E24" s="764">
        <v>3</v>
      </c>
      <c r="F24" s="764">
        <v>0.5</v>
      </c>
      <c r="G24" s="764">
        <v>0.5</v>
      </c>
      <c r="H24" s="851">
        <v>100</v>
      </c>
      <c r="I24" s="1054" t="s">
        <v>88</v>
      </c>
      <c r="J24" s="1058"/>
      <c r="K24" s="757"/>
      <c r="L24" s="757"/>
      <c r="M24" s="757"/>
    </row>
    <row r="25" spans="1:13" ht="18" customHeight="1">
      <c r="A25" s="9"/>
      <c r="B25" s="766" t="s">
        <v>89</v>
      </c>
      <c r="C25" s="840">
        <v>2.1</v>
      </c>
      <c r="D25" s="764">
        <v>44.7</v>
      </c>
      <c r="E25" s="764">
        <v>2.2999999999999998</v>
      </c>
      <c r="F25" s="764">
        <v>0.1</v>
      </c>
      <c r="G25" s="764">
        <v>0.4</v>
      </c>
      <c r="H25" s="851">
        <v>100</v>
      </c>
      <c r="I25" s="1054" t="s">
        <v>89</v>
      </c>
      <c r="J25" s="1058"/>
      <c r="K25" s="757"/>
      <c r="L25" s="757"/>
      <c r="M25" s="757"/>
    </row>
    <row r="26" spans="1:13" ht="18" customHeight="1">
      <c r="A26" s="9"/>
      <c r="B26" s="766" t="s">
        <v>90</v>
      </c>
      <c r="C26" s="840">
        <v>2.6</v>
      </c>
      <c r="D26" s="764">
        <v>43.4</v>
      </c>
      <c r="E26" s="764">
        <v>2</v>
      </c>
      <c r="F26" s="764">
        <v>0.3</v>
      </c>
      <c r="G26" s="764">
        <v>0.1</v>
      </c>
      <c r="H26" s="851">
        <v>100</v>
      </c>
      <c r="I26" s="1054" t="s">
        <v>90</v>
      </c>
      <c r="J26" s="1058"/>
      <c r="K26" s="757"/>
      <c r="L26" s="757"/>
      <c r="M26" s="757"/>
    </row>
    <row r="27" spans="1:13" ht="18" customHeight="1">
      <c r="A27" s="1290" t="s">
        <v>102</v>
      </c>
      <c r="B27" s="1291"/>
      <c r="C27" s="842">
        <v>2.9</v>
      </c>
      <c r="D27" s="762">
        <v>52.6</v>
      </c>
      <c r="E27" s="762">
        <v>5.4</v>
      </c>
      <c r="F27" s="762">
        <v>2.4</v>
      </c>
      <c r="G27" s="762">
        <v>0.6</v>
      </c>
      <c r="H27" s="851">
        <v>100</v>
      </c>
      <c r="I27" s="1168" t="s">
        <v>98</v>
      </c>
      <c r="J27" s="1169"/>
      <c r="K27" s="757"/>
      <c r="L27" s="757"/>
      <c r="M27" s="757"/>
    </row>
    <row r="28" spans="1:13" ht="18" customHeight="1">
      <c r="A28" s="9"/>
      <c r="B28" s="766" t="s">
        <v>87</v>
      </c>
      <c r="C28" s="840">
        <v>1.5</v>
      </c>
      <c r="D28" s="764">
        <v>58.1</v>
      </c>
      <c r="E28" s="764">
        <v>6.7</v>
      </c>
      <c r="F28" s="764">
        <v>1.3</v>
      </c>
      <c r="G28" s="764">
        <v>0.5</v>
      </c>
      <c r="H28" s="851">
        <v>100</v>
      </c>
      <c r="I28" s="1054" t="s">
        <v>87</v>
      </c>
      <c r="J28" s="1058"/>
      <c r="K28" s="757"/>
      <c r="L28" s="757"/>
      <c r="M28" s="757"/>
    </row>
    <row r="29" spans="1:13" ht="18" customHeight="1">
      <c r="A29" s="9"/>
      <c r="B29" s="766" t="s">
        <v>88</v>
      </c>
      <c r="C29" s="840">
        <v>2.8</v>
      </c>
      <c r="D29" s="764">
        <v>50.5</v>
      </c>
      <c r="E29" s="764">
        <v>5.2</v>
      </c>
      <c r="F29" s="764">
        <v>1.2</v>
      </c>
      <c r="G29" s="764">
        <v>0.7</v>
      </c>
      <c r="H29" s="851">
        <v>100</v>
      </c>
      <c r="I29" s="1054" t="s">
        <v>88</v>
      </c>
      <c r="J29" s="1058"/>
      <c r="K29" s="757"/>
      <c r="L29" s="757"/>
      <c r="M29" s="757"/>
    </row>
    <row r="30" spans="1:13" ht="18" customHeight="1">
      <c r="A30" s="9"/>
      <c r="B30" s="766" t="s">
        <v>89</v>
      </c>
      <c r="C30" s="840">
        <v>3.7</v>
      </c>
      <c r="D30" s="764">
        <v>51.1</v>
      </c>
      <c r="E30" s="764">
        <v>3.7</v>
      </c>
      <c r="F30" s="764">
        <v>4.0999999999999996</v>
      </c>
      <c r="G30" s="764">
        <v>0.4</v>
      </c>
      <c r="H30" s="851">
        <v>100</v>
      </c>
      <c r="I30" s="1054" t="s">
        <v>89</v>
      </c>
      <c r="J30" s="1058"/>
      <c r="K30" s="757"/>
      <c r="L30" s="757"/>
      <c r="M30" s="757"/>
    </row>
    <row r="31" spans="1:13" ht="18" customHeight="1">
      <c r="A31" s="62"/>
      <c r="B31" s="767" t="s">
        <v>90</v>
      </c>
      <c r="C31" s="841">
        <v>3.5</v>
      </c>
      <c r="D31" s="794">
        <v>50.7</v>
      </c>
      <c r="E31" s="794">
        <v>5.6</v>
      </c>
      <c r="F31" s="794">
        <v>3.3</v>
      </c>
      <c r="G31" s="794">
        <v>0.7</v>
      </c>
      <c r="H31" s="852">
        <v>100</v>
      </c>
      <c r="I31" s="1056" t="s">
        <v>90</v>
      </c>
      <c r="J31" s="1059"/>
      <c r="K31" s="757"/>
      <c r="L31" s="757"/>
      <c r="M31" s="757"/>
    </row>
    <row r="32" spans="1:13" ht="18" customHeight="1">
      <c r="A32" s="1305" t="s">
        <v>298</v>
      </c>
      <c r="B32" s="1306"/>
      <c r="C32" s="1306"/>
      <c r="D32" s="1306"/>
      <c r="E32" s="1307"/>
      <c r="F32" s="1171" t="s">
        <v>299</v>
      </c>
      <c r="G32" s="1171"/>
      <c r="H32" s="1171"/>
      <c r="I32" s="1171"/>
      <c r="J32" s="1171"/>
      <c r="K32" s="757"/>
      <c r="L32" s="757"/>
      <c r="M32" s="757"/>
    </row>
    <row r="33" spans="1:10" ht="18.75" customHeight="1">
      <c r="A33" s="1187" t="s">
        <v>308</v>
      </c>
      <c r="B33" s="1187"/>
      <c r="C33" s="1187"/>
      <c r="D33" s="1187"/>
      <c r="E33" s="1187"/>
      <c r="F33" s="1171" t="s">
        <v>340</v>
      </c>
      <c r="G33" s="1171"/>
      <c r="H33" s="1171"/>
      <c r="I33" s="1171"/>
      <c r="J33" s="1171"/>
    </row>
    <row r="34" spans="1:10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>
      <c r="E35" s="6"/>
      <c r="F35" s="6"/>
      <c r="G35" s="6"/>
      <c r="H35" s="6"/>
      <c r="I35" s="6"/>
      <c r="J35" s="6"/>
    </row>
    <row r="36" spans="1:10">
      <c r="E36" s="6"/>
      <c r="F36" s="6"/>
      <c r="G36" s="6"/>
      <c r="H36" s="6"/>
      <c r="I36" s="6"/>
      <c r="J36" s="6"/>
    </row>
  </sheetData>
  <mergeCells count="21">
    <mergeCell ref="A33:E33"/>
    <mergeCell ref="F33:J33"/>
    <mergeCell ref="A22:B22"/>
    <mergeCell ref="I27:J27"/>
    <mergeCell ref="I22:J22"/>
    <mergeCell ref="A27:B27"/>
    <mergeCell ref="A32:E32"/>
    <mergeCell ref="F32:J32"/>
    <mergeCell ref="I17:J17"/>
    <mergeCell ref="A17:B17"/>
    <mergeCell ref="I12:J12"/>
    <mergeCell ref="A1:J1"/>
    <mergeCell ref="A2:J2"/>
    <mergeCell ref="F4:G4"/>
    <mergeCell ref="A7:B7"/>
    <mergeCell ref="I7:J7"/>
    <mergeCell ref="C4:E4"/>
    <mergeCell ref="I4:J6"/>
    <mergeCell ref="A4:B6"/>
    <mergeCell ref="H4:H5"/>
    <mergeCell ref="A12:B12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N33"/>
  <sheetViews>
    <sheetView rightToLeft="1" view="pageBreakPreview" zoomScaleSheetLayoutView="100" workbookViewId="0">
      <selection activeCell="H11" sqref="H11"/>
    </sheetView>
  </sheetViews>
  <sheetFormatPr defaultRowHeight="14.25"/>
  <cols>
    <col min="1" max="1" width="8.625" customWidth="1"/>
    <col min="2" max="2" width="4.25" customWidth="1"/>
    <col min="3" max="3" width="6.75" customWidth="1"/>
    <col min="4" max="4" width="8.75" customWidth="1"/>
    <col min="5" max="5" width="8.25" customWidth="1"/>
    <col min="6" max="6" width="9.625" bestFit="1" customWidth="1"/>
    <col min="7" max="7" width="8.625" customWidth="1"/>
    <col min="8" max="8" width="10.5" customWidth="1"/>
    <col min="9" max="9" width="5.25" customWidth="1"/>
    <col min="10" max="10" width="12.375" customWidth="1"/>
    <col min="11" max="11" width="1.625" customWidth="1"/>
  </cols>
  <sheetData>
    <row r="1" spans="1:14" ht="21" customHeight="1">
      <c r="A1" s="1102" t="s">
        <v>395</v>
      </c>
      <c r="B1" s="1102"/>
      <c r="C1" s="1102"/>
      <c r="D1" s="1102"/>
      <c r="E1" s="1102"/>
      <c r="F1" s="1102"/>
      <c r="G1" s="1102"/>
      <c r="H1" s="1102"/>
      <c r="I1" s="1102"/>
      <c r="J1" s="1102"/>
    </row>
    <row r="2" spans="1:14" ht="30" customHeight="1">
      <c r="A2" s="1129" t="s">
        <v>396</v>
      </c>
      <c r="B2" s="1129"/>
      <c r="C2" s="1129"/>
      <c r="D2" s="1129"/>
      <c r="E2" s="1129"/>
      <c r="F2" s="1129"/>
      <c r="G2" s="1129"/>
      <c r="H2" s="1129"/>
      <c r="I2" s="1129"/>
      <c r="J2" s="1129"/>
    </row>
    <row r="3" spans="1:14" ht="6" customHeight="1">
      <c r="A3" s="20" t="s">
        <v>86</v>
      </c>
    </row>
    <row r="4" spans="1:14" ht="18.75" customHeight="1">
      <c r="A4" s="1196" t="s">
        <v>169</v>
      </c>
      <c r="B4" s="1313"/>
      <c r="C4" s="26" t="s">
        <v>79</v>
      </c>
      <c r="D4" s="1314" t="s">
        <v>146</v>
      </c>
      <c r="E4" s="1314"/>
      <c r="F4" s="1230" t="s">
        <v>147</v>
      </c>
      <c r="G4" s="1230"/>
      <c r="H4" s="1230"/>
      <c r="I4" s="1239" t="s">
        <v>85</v>
      </c>
      <c r="J4" s="1119"/>
      <c r="K4" s="6"/>
    </row>
    <row r="5" spans="1:14" ht="40.5">
      <c r="A5" s="1197"/>
      <c r="B5" s="1195"/>
      <c r="C5" s="143"/>
      <c r="D5" s="144" t="s">
        <v>62</v>
      </c>
      <c r="E5" s="26" t="s">
        <v>64</v>
      </c>
      <c r="F5" s="36" t="s">
        <v>181</v>
      </c>
      <c r="G5" s="26" t="s">
        <v>68</v>
      </c>
      <c r="H5" s="36" t="s">
        <v>417</v>
      </c>
      <c r="I5" s="1120"/>
      <c r="J5" s="1198"/>
      <c r="K5" s="6"/>
    </row>
    <row r="6" spans="1:14" ht="24.75" customHeight="1">
      <c r="A6" s="1247"/>
      <c r="B6" s="1200"/>
      <c r="C6" s="808" t="s">
        <v>153</v>
      </c>
      <c r="D6" s="804" t="s">
        <v>63</v>
      </c>
      <c r="E6" s="804" t="s">
        <v>65</v>
      </c>
      <c r="F6" s="58" t="s">
        <v>67</v>
      </c>
      <c r="G6" s="804" t="s">
        <v>69</v>
      </c>
      <c r="H6" s="804" t="s">
        <v>70</v>
      </c>
      <c r="I6" s="1121"/>
      <c r="J6" s="1201"/>
      <c r="K6" s="6"/>
    </row>
    <row r="7" spans="1:14" ht="18" customHeight="1">
      <c r="A7" s="1308" t="s">
        <v>263</v>
      </c>
      <c r="B7" s="1309"/>
      <c r="C7" s="878">
        <v>130</v>
      </c>
      <c r="D7" s="885">
        <v>145949</v>
      </c>
      <c r="E7" s="885">
        <v>29990</v>
      </c>
      <c r="F7" s="885">
        <v>139815</v>
      </c>
      <c r="G7" s="885">
        <v>314374</v>
      </c>
      <c r="H7" s="886">
        <v>178079</v>
      </c>
      <c r="I7" s="1262" t="s">
        <v>262</v>
      </c>
      <c r="J7" s="1278"/>
      <c r="K7" s="6"/>
    </row>
    <row r="8" spans="1:14" ht="18" customHeight="1">
      <c r="A8" s="34"/>
      <c r="B8" s="68" t="s">
        <v>95</v>
      </c>
      <c r="C8" s="881">
        <v>125</v>
      </c>
      <c r="D8" s="887">
        <v>31441</v>
      </c>
      <c r="E8" s="887">
        <v>6895</v>
      </c>
      <c r="F8" s="887">
        <v>19213</v>
      </c>
      <c r="G8" s="887">
        <v>62928</v>
      </c>
      <c r="H8" s="888">
        <v>39898</v>
      </c>
      <c r="I8" s="1068" t="s">
        <v>95</v>
      </c>
      <c r="J8" s="1069"/>
      <c r="K8" s="6"/>
    </row>
    <row r="9" spans="1:14" ht="18" customHeight="1">
      <c r="A9" s="34"/>
      <c r="B9" s="68" t="s">
        <v>92</v>
      </c>
      <c r="C9" s="881">
        <v>128</v>
      </c>
      <c r="D9" s="887">
        <v>31689</v>
      </c>
      <c r="E9" s="887">
        <v>17005</v>
      </c>
      <c r="F9" s="887">
        <v>32754</v>
      </c>
      <c r="G9" s="887">
        <v>102007</v>
      </c>
      <c r="H9" s="888">
        <v>43530</v>
      </c>
      <c r="I9" s="1068" t="s">
        <v>92</v>
      </c>
      <c r="J9" s="1069"/>
      <c r="K9" s="6"/>
    </row>
    <row r="10" spans="1:14" ht="18" customHeight="1">
      <c r="A10" s="34"/>
      <c r="B10" s="68" t="s">
        <v>93</v>
      </c>
      <c r="C10" s="881">
        <v>132</v>
      </c>
      <c r="D10" s="887">
        <v>40206</v>
      </c>
      <c r="E10" s="887">
        <v>3220</v>
      </c>
      <c r="F10" s="887">
        <v>61323</v>
      </c>
      <c r="G10" s="887">
        <v>48999</v>
      </c>
      <c r="H10" s="888">
        <v>33374</v>
      </c>
      <c r="I10" s="1068" t="s">
        <v>93</v>
      </c>
      <c r="J10" s="1069"/>
      <c r="K10" s="6"/>
    </row>
    <row r="11" spans="1:14" ht="18" customHeight="1">
      <c r="A11" s="34"/>
      <c r="B11" s="68" t="s">
        <v>94</v>
      </c>
      <c r="C11" s="881">
        <v>130</v>
      </c>
      <c r="D11" s="887">
        <v>42613</v>
      </c>
      <c r="E11" s="887">
        <v>2870</v>
      </c>
      <c r="F11" s="887">
        <v>26525</v>
      </c>
      <c r="G11" s="887">
        <v>100440</v>
      </c>
      <c r="H11" s="888">
        <v>61277</v>
      </c>
      <c r="I11" s="1068" t="s">
        <v>94</v>
      </c>
      <c r="J11" s="1077"/>
      <c r="K11" s="6"/>
    </row>
    <row r="12" spans="1:14" ht="18" customHeight="1">
      <c r="A12" s="1321" t="s">
        <v>99</v>
      </c>
      <c r="B12" s="1322"/>
      <c r="C12" s="881">
        <v>27</v>
      </c>
      <c r="D12" s="887">
        <v>14547</v>
      </c>
      <c r="E12" s="887">
        <v>1880</v>
      </c>
      <c r="F12" s="887">
        <v>66193</v>
      </c>
      <c r="G12" s="887">
        <v>2190</v>
      </c>
      <c r="H12" s="888">
        <v>1547</v>
      </c>
      <c r="I12" s="1266" t="s">
        <v>100</v>
      </c>
      <c r="J12" s="1267"/>
      <c r="K12" s="6"/>
    </row>
    <row r="13" spans="1:14" ht="18" customHeight="1">
      <c r="A13" s="34"/>
      <c r="B13" s="69" t="s">
        <v>95</v>
      </c>
      <c r="C13" s="882">
        <v>27</v>
      </c>
      <c r="D13" s="889">
        <v>3703</v>
      </c>
      <c r="E13" s="889">
        <v>315</v>
      </c>
      <c r="F13" s="889">
        <v>7962</v>
      </c>
      <c r="G13" s="889">
        <v>286</v>
      </c>
      <c r="H13" s="890">
        <v>444</v>
      </c>
      <c r="I13" s="1076" t="s">
        <v>95</v>
      </c>
      <c r="J13" s="1077"/>
      <c r="K13" s="6"/>
      <c r="N13" t="s">
        <v>407</v>
      </c>
    </row>
    <row r="14" spans="1:14" ht="18" customHeight="1">
      <c r="A14" s="34"/>
      <c r="B14" s="69" t="s">
        <v>92</v>
      </c>
      <c r="C14" s="882">
        <v>28</v>
      </c>
      <c r="D14" s="889">
        <v>3174</v>
      </c>
      <c r="E14" s="889">
        <v>424</v>
      </c>
      <c r="F14" s="889">
        <v>17988</v>
      </c>
      <c r="G14" s="889">
        <v>234</v>
      </c>
      <c r="H14" s="890">
        <v>391</v>
      </c>
      <c r="I14" s="1076" t="s">
        <v>92</v>
      </c>
      <c r="J14" s="1069"/>
      <c r="K14" s="6"/>
    </row>
    <row r="15" spans="1:14" ht="18" customHeight="1">
      <c r="A15" s="34"/>
      <c r="B15" s="69" t="s">
        <v>93</v>
      </c>
      <c r="C15" s="882">
        <v>27</v>
      </c>
      <c r="D15" s="889">
        <v>3979</v>
      </c>
      <c r="E15" s="889">
        <v>497</v>
      </c>
      <c r="F15" s="889">
        <v>32232</v>
      </c>
      <c r="G15" s="889">
        <v>918</v>
      </c>
      <c r="H15" s="890">
        <v>283</v>
      </c>
      <c r="I15" s="1076" t="s">
        <v>93</v>
      </c>
      <c r="J15" s="1069"/>
      <c r="K15" s="6"/>
    </row>
    <row r="16" spans="1:14" ht="18" customHeight="1">
      <c r="A16" s="34"/>
      <c r="B16" s="69" t="s">
        <v>94</v>
      </c>
      <c r="C16" s="882">
        <v>27</v>
      </c>
      <c r="D16" s="889">
        <v>3691</v>
      </c>
      <c r="E16" s="889">
        <v>644</v>
      </c>
      <c r="F16" s="889">
        <v>8011</v>
      </c>
      <c r="G16" s="889">
        <v>752</v>
      </c>
      <c r="H16" s="890">
        <v>429</v>
      </c>
      <c r="I16" s="1076" t="s">
        <v>94</v>
      </c>
      <c r="J16" s="1077"/>
      <c r="K16" s="6"/>
    </row>
    <row r="17" spans="1:11" ht="18" customHeight="1">
      <c r="A17" s="1319" t="s">
        <v>309</v>
      </c>
      <c r="B17" s="1320"/>
      <c r="C17" s="881">
        <v>38</v>
      </c>
      <c r="D17" s="891">
        <v>81149</v>
      </c>
      <c r="E17" s="891">
        <v>5139</v>
      </c>
      <c r="F17" s="891">
        <v>25600</v>
      </c>
      <c r="G17" s="891">
        <v>15532</v>
      </c>
      <c r="H17" s="892">
        <v>19991</v>
      </c>
      <c r="I17" s="1317" t="s">
        <v>313</v>
      </c>
      <c r="J17" s="1318"/>
      <c r="K17" s="6"/>
    </row>
    <row r="18" spans="1:11" ht="18" customHeight="1">
      <c r="A18" s="33"/>
      <c r="B18" s="69" t="s">
        <v>95</v>
      </c>
      <c r="C18" s="882">
        <v>35</v>
      </c>
      <c r="D18" s="889">
        <v>17820</v>
      </c>
      <c r="E18" s="889">
        <v>1088</v>
      </c>
      <c r="F18" s="889">
        <v>3219</v>
      </c>
      <c r="G18" s="889">
        <v>2012</v>
      </c>
      <c r="H18" s="890">
        <v>3426</v>
      </c>
      <c r="I18" s="1076" t="s">
        <v>95</v>
      </c>
      <c r="J18" s="1077"/>
      <c r="K18" s="6"/>
    </row>
    <row r="19" spans="1:11" ht="18" customHeight="1">
      <c r="A19" s="33"/>
      <c r="B19" s="69" t="s">
        <v>92</v>
      </c>
      <c r="C19" s="882">
        <v>37</v>
      </c>
      <c r="D19" s="889">
        <v>17887</v>
      </c>
      <c r="E19" s="889">
        <v>1413</v>
      </c>
      <c r="F19" s="889">
        <v>4987</v>
      </c>
      <c r="G19" s="889">
        <v>3345</v>
      </c>
      <c r="H19" s="890">
        <v>4443</v>
      </c>
      <c r="I19" s="1076" t="s">
        <v>92</v>
      </c>
      <c r="J19" s="1077"/>
      <c r="K19" s="6"/>
    </row>
    <row r="20" spans="1:11" ht="18" customHeight="1">
      <c r="A20" s="33"/>
      <c r="B20" s="69" t="s">
        <v>93</v>
      </c>
      <c r="C20" s="882">
        <v>38</v>
      </c>
      <c r="D20" s="889">
        <v>20539</v>
      </c>
      <c r="E20" s="889">
        <v>1470</v>
      </c>
      <c r="F20" s="889">
        <v>12040</v>
      </c>
      <c r="G20" s="889">
        <v>2977</v>
      </c>
      <c r="H20" s="890">
        <v>5053</v>
      </c>
      <c r="I20" s="1076" t="s">
        <v>93</v>
      </c>
      <c r="J20" s="1077"/>
      <c r="K20" s="6"/>
    </row>
    <row r="21" spans="1:11" ht="18" customHeight="1">
      <c r="A21" s="33"/>
      <c r="B21" s="69" t="s">
        <v>94</v>
      </c>
      <c r="C21" s="882">
        <v>38</v>
      </c>
      <c r="D21" s="889">
        <v>24903</v>
      </c>
      <c r="E21" s="889">
        <v>1168</v>
      </c>
      <c r="F21" s="889">
        <v>5354</v>
      </c>
      <c r="G21" s="889">
        <v>7198</v>
      </c>
      <c r="H21" s="890">
        <v>7069</v>
      </c>
      <c r="I21" s="1076" t="s">
        <v>94</v>
      </c>
      <c r="J21" s="1077"/>
    </row>
    <row r="22" spans="1:11" ht="18" customHeight="1">
      <c r="A22" s="1319" t="s">
        <v>350</v>
      </c>
      <c r="B22" s="1320"/>
      <c r="C22" s="881">
        <v>21</v>
      </c>
      <c r="D22" s="891">
        <v>31062</v>
      </c>
      <c r="E22" s="891">
        <v>609</v>
      </c>
      <c r="F22" s="891">
        <v>19534</v>
      </c>
      <c r="G22" s="891">
        <v>51522</v>
      </c>
      <c r="H22" s="892">
        <v>84497</v>
      </c>
      <c r="I22" s="1315" t="s">
        <v>354</v>
      </c>
      <c r="J22" s="1316"/>
    </row>
    <row r="23" spans="1:11" ht="18" customHeight="1">
      <c r="A23" s="33"/>
      <c r="B23" s="69" t="s">
        <v>95</v>
      </c>
      <c r="C23" s="882">
        <v>20</v>
      </c>
      <c r="D23" s="889">
        <v>6173</v>
      </c>
      <c r="E23" s="889">
        <v>153</v>
      </c>
      <c r="F23" s="889">
        <v>3824</v>
      </c>
      <c r="G23" s="889">
        <v>12142</v>
      </c>
      <c r="H23" s="890">
        <v>19000</v>
      </c>
      <c r="I23" s="1076" t="s">
        <v>95</v>
      </c>
      <c r="J23" s="1077"/>
    </row>
    <row r="24" spans="1:11" ht="18" customHeight="1">
      <c r="A24" s="33"/>
      <c r="B24" s="69" t="s">
        <v>92</v>
      </c>
      <c r="C24" s="882">
        <v>20</v>
      </c>
      <c r="D24" s="889">
        <v>7265</v>
      </c>
      <c r="E24" s="889">
        <v>165</v>
      </c>
      <c r="F24" s="889">
        <v>4295</v>
      </c>
      <c r="G24" s="889">
        <v>13158</v>
      </c>
      <c r="H24" s="890">
        <v>19345</v>
      </c>
      <c r="I24" s="1076" t="s">
        <v>92</v>
      </c>
      <c r="J24" s="1077"/>
    </row>
    <row r="25" spans="1:11" ht="18" customHeight="1">
      <c r="A25" s="33"/>
      <c r="B25" s="69" t="s">
        <v>93</v>
      </c>
      <c r="C25" s="882">
        <v>21</v>
      </c>
      <c r="D25" s="889">
        <v>8555</v>
      </c>
      <c r="E25" s="889">
        <v>149</v>
      </c>
      <c r="F25" s="889">
        <v>6743</v>
      </c>
      <c r="G25" s="889">
        <v>14678</v>
      </c>
      <c r="H25" s="890">
        <v>18377</v>
      </c>
      <c r="I25" s="1076" t="s">
        <v>93</v>
      </c>
      <c r="J25" s="1077"/>
    </row>
    <row r="26" spans="1:11" ht="18" customHeight="1">
      <c r="A26" s="33"/>
      <c r="B26" s="69" t="s">
        <v>94</v>
      </c>
      <c r="C26" s="882">
        <v>21</v>
      </c>
      <c r="D26" s="889">
        <v>9069</v>
      </c>
      <c r="E26" s="889">
        <v>142</v>
      </c>
      <c r="F26" s="889">
        <v>4672</v>
      </c>
      <c r="G26" s="889">
        <v>11544</v>
      </c>
      <c r="H26" s="890">
        <v>27775</v>
      </c>
      <c r="I26" s="1076" t="s">
        <v>94</v>
      </c>
      <c r="J26" s="1077"/>
    </row>
    <row r="27" spans="1:11" ht="18" customHeight="1">
      <c r="A27" s="1319" t="s">
        <v>102</v>
      </c>
      <c r="B27" s="1320"/>
      <c r="C27" s="881">
        <v>44</v>
      </c>
      <c r="D27" s="891">
        <v>19191</v>
      </c>
      <c r="E27" s="891">
        <v>22362</v>
      </c>
      <c r="F27" s="891">
        <v>28488</v>
      </c>
      <c r="G27" s="891">
        <v>245130</v>
      </c>
      <c r="H27" s="892">
        <v>72044</v>
      </c>
      <c r="I27" s="1266" t="s">
        <v>103</v>
      </c>
      <c r="J27" s="1267"/>
    </row>
    <row r="28" spans="1:11" ht="18" customHeight="1">
      <c r="A28" s="33"/>
      <c r="B28" s="69" t="s">
        <v>95</v>
      </c>
      <c r="C28" s="882">
        <v>43</v>
      </c>
      <c r="D28" s="889">
        <v>3745</v>
      </c>
      <c r="E28" s="889">
        <v>5339</v>
      </c>
      <c r="F28" s="889">
        <v>4208</v>
      </c>
      <c r="G28" s="889">
        <v>48488</v>
      </c>
      <c r="H28" s="890">
        <v>17028</v>
      </c>
      <c r="I28" s="1076" t="s">
        <v>95</v>
      </c>
      <c r="J28" s="1077"/>
    </row>
    <row r="29" spans="1:11" ht="18" customHeight="1">
      <c r="A29" s="33"/>
      <c r="B29" s="69" t="s">
        <v>92</v>
      </c>
      <c r="C29" s="882">
        <v>43</v>
      </c>
      <c r="D29" s="889">
        <v>3363</v>
      </c>
      <c r="E29" s="889">
        <v>15003</v>
      </c>
      <c r="F29" s="889">
        <v>5484</v>
      </c>
      <c r="G29" s="889">
        <v>85270</v>
      </c>
      <c r="H29" s="890">
        <v>19351</v>
      </c>
      <c r="I29" s="1076" t="s">
        <v>92</v>
      </c>
      <c r="J29" s="1077"/>
    </row>
    <row r="30" spans="1:11" ht="18" customHeight="1">
      <c r="A30" s="33"/>
      <c r="B30" s="69" t="s">
        <v>93</v>
      </c>
      <c r="C30" s="882">
        <v>46</v>
      </c>
      <c r="D30" s="889">
        <v>7133</v>
      </c>
      <c r="E30" s="889">
        <v>1104</v>
      </c>
      <c r="F30" s="889">
        <v>10308</v>
      </c>
      <c r="G30" s="889">
        <v>30426</v>
      </c>
      <c r="H30" s="890">
        <v>9661</v>
      </c>
      <c r="I30" s="1076" t="s">
        <v>93</v>
      </c>
      <c r="J30" s="1077"/>
    </row>
    <row r="31" spans="1:11" ht="18" customHeight="1">
      <c r="A31" s="739"/>
      <c r="B31" s="70" t="s">
        <v>94</v>
      </c>
      <c r="C31" s="883">
        <v>44</v>
      </c>
      <c r="D31" s="893">
        <v>4950</v>
      </c>
      <c r="E31" s="893">
        <v>916</v>
      </c>
      <c r="F31" s="893">
        <v>8488</v>
      </c>
      <c r="G31" s="893">
        <v>80946</v>
      </c>
      <c r="H31" s="894">
        <v>26004</v>
      </c>
      <c r="I31" s="1070" t="s">
        <v>94</v>
      </c>
      <c r="J31" s="1067"/>
    </row>
    <row r="32" spans="1:11" ht="18" customHeight="1">
      <c r="A32" s="1310" t="s">
        <v>215</v>
      </c>
      <c r="B32" s="1310"/>
      <c r="C32" s="1311"/>
      <c r="D32" s="1311"/>
      <c r="E32" s="1311"/>
      <c r="F32" s="1312" t="s">
        <v>213</v>
      </c>
      <c r="G32" s="1312"/>
      <c r="H32" s="1312"/>
      <c r="I32" s="1312"/>
      <c r="J32" s="1312"/>
    </row>
    <row r="33" spans="1:10" ht="18" customHeight="1">
      <c r="A33" s="1187" t="s">
        <v>319</v>
      </c>
      <c r="B33" s="1187"/>
      <c r="C33" s="1187"/>
      <c r="D33" s="1187"/>
      <c r="E33" s="1187"/>
      <c r="F33" s="1171" t="s">
        <v>339</v>
      </c>
      <c r="G33" s="1171"/>
      <c r="H33" s="1171"/>
      <c r="I33" s="1171"/>
      <c r="J33" s="1171"/>
    </row>
  </sheetData>
  <mergeCells count="20">
    <mergeCell ref="A27:B27"/>
    <mergeCell ref="A22:B22"/>
    <mergeCell ref="A12:B12"/>
    <mergeCell ref="A17:B17"/>
    <mergeCell ref="I7:J7"/>
    <mergeCell ref="A33:E33"/>
    <mergeCell ref="F33:J33"/>
    <mergeCell ref="A7:B7"/>
    <mergeCell ref="A1:J1"/>
    <mergeCell ref="A2:J2"/>
    <mergeCell ref="A32:E32"/>
    <mergeCell ref="F32:J32"/>
    <mergeCell ref="I4:J6"/>
    <mergeCell ref="A4:B6"/>
    <mergeCell ref="D4:E4"/>
    <mergeCell ref="F4:H4"/>
    <mergeCell ref="I22:J22"/>
    <mergeCell ref="I17:J17"/>
    <mergeCell ref="I12:J12"/>
    <mergeCell ref="I27:J2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14"/>
  <sheetViews>
    <sheetView rightToLeft="1" view="pageBreakPreview" zoomScale="110" zoomScaleSheetLayoutView="110" workbookViewId="0">
      <selection activeCell="H11" sqref="H11"/>
    </sheetView>
  </sheetViews>
  <sheetFormatPr defaultRowHeight="14.25"/>
  <cols>
    <col min="1" max="1" width="10" customWidth="1"/>
    <col min="2" max="3" width="7.125" customWidth="1"/>
    <col min="4" max="4" width="8.25" customWidth="1"/>
    <col min="5" max="5" width="8.25" bestFit="1" customWidth="1"/>
    <col min="6" max="6" width="7.375" bestFit="1" customWidth="1"/>
    <col min="7" max="7" width="7.625" bestFit="1" customWidth="1"/>
    <col min="8" max="8" width="8.625" bestFit="1" customWidth="1"/>
    <col min="9" max="9" width="8.25" bestFit="1" customWidth="1"/>
    <col min="10" max="11" width="7.875" customWidth="1"/>
    <col min="12" max="12" width="8" customWidth="1"/>
    <col min="13" max="13" width="8.25" bestFit="1" customWidth="1"/>
    <col min="14" max="14" width="12.875" customWidth="1"/>
  </cols>
  <sheetData>
    <row r="1" spans="1:20" ht="21" customHeight="1">
      <c r="A1" s="1102" t="s">
        <v>363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</row>
    <row r="2" spans="1:20" ht="19.5" customHeight="1">
      <c r="A2" s="1103" t="s">
        <v>364</v>
      </c>
      <c r="B2" s="1103"/>
      <c r="C2" s="1103"/>
      <c r="D2" s="1103"/>
      <c r="E2" s="1103"/>
      <c r="F2" s="1103"/>
      <c r="G2" s="1103"/>
      <c r="H2" s="1103"/>
      <c r="I2" s="1103"/>
      <c r="J2" s="1103"/>
      <c r="K2" s="1103"/>
      <c r="L2" s="1103"/>
      <c r="M2" s="1103"/>
      <c r="N2" s="1103"/>
    </row>
    <row r="3" spans="1:20" s="300" customFormat="1" ht="6" customHeight="1"/>
    <row r="4" spans="1:20" ht="18.75" customHeight="1">
      <c r="A4" s="1114" t="s">
        <v>168</v>
      </c>
      <c r="B4" s="1122" t="s">
        <v>36</v>
      </c>
      <c r="C4" s="1123"/>
      <c r="D4" s="1124" t="s">
        <v>37</v>
      </c>
      <c r="E4" s="1128"/>
      <c r="F4" s="1126" t="s">
        <v>38</v>
      </c>
      <c r="G4" s="1127"/>
      <c r="H4" s="1124" t="s">
        <v>39</v>
      </c>
      <c r="I4" s="1125"/>
      <c r="J4" s="1126" t="s">
        <v>40</v>
      </c>
      <c r="K4" s="1127"/>
      <c r="L4" s="1124" t="s">
        <v>41</v>
      </c>
      <c r="M4" s="1128"/>
      <c r="N4" s="1119" t="s">
        <v>53</v>
      </c>
      <c r="O4" s="6"/>
      <c r="P4" s="6"/>
    </row>
    <row r="5" spans="1:20" ht="18.75" customHeight="1">
      <c r="A5" s="1112"/>
      <c r="B5" s="139" t="s">
        <v>16</v>
      </c>
      <c r="C5" s="139" t="s">
        <v>22</v>
      </c>
      <c r="D5" s="139" t="s">
        <v>28</v>
      </c>
      <c r="E5" s="139" t="s">
        <v>34</v>
      </c>
      <c r="F5" s="140" t="s">
        <v>16</v>
      </c>
      <c r="G5" s="140" t="s">
        <v>22</v>
      </c>
      <c r="H5" s="212" t="s">
        <v>28</v>
      </c>
      <c r="I5" s="140" t="s">
        <v>34</v>
      </c>
      <c r="J5" s="141" t="s">
        <v>16</v>
      </c>
      <c r="K5" s="139" t="s">
        <v>22</v>
      </c>
      <c r="L5" s="139" t="s">
        <v>28</v>
      </c>
      <c r="M5" s="147" t="s">
        <v>34</v>
      </c>
      <c r="N5" s="1120"/>
      <c r="O5" s="6"/>
      <c r="P5" s="6"/>
    </row>
    <row r="6" spans="1:20" ht="18.75" customHeight="1">
      <c r="A6" s="1113"/>
      <c r="B6" s="215" t="s">
        <v>15</v>
      </c>
      <c r="C6" s="215" t="s">
        <v>21</v>
      </c>
      <c r="D6" s="215" t="s">
        <v>27</v>
      </c>
      <c r="E6" s="215" t="s">
        <v>33</v>
      </c>
      <c r="F6" s="215" t="s">
        <v>15</v>
      </c>
      <c r="G6" s="215" t="s">
        <v>21</v>
      </c>
      <c r="H6" s="303" t="s">
        <v>27</v>
      </c>
      <c r="I6" s="215" t="s">
        <v>33</v>
      </c>
      <c r="J6" s="303" t="s">
        <v>15</v>
      </c>
      <c r="K6" s="215" t="s">
        <v>21</v>
      </c>
      <c r="L6" s="215" t="s">
        <v>27</v>
      </c>
      <c r="M6" s="729" t="s">
        <v>33</v>
      </c>
      <c r="N6" s="1121"/>
      <c r="O6" s="6"/>
      <c r="P6" s="6"/>
    </row>
    <row r="7" spans="1:20" ht="18" customHeight="1">
      <c r="A7" s="866" t="s">
        <v>359</v>
      </c>
      <c r="B7" s="790">
        <v>31</v>
      </c>
      <c r="C7" s="830">
        <v>33</v>
      </c>
      <c r="D7" s="830">
        <v>34</v>
      </c>
      <c r="E7" s="830">
        <v>33</v>
      </c>
      <c r="F7" s="790">
        <v>254</v>
      </c>
      <c r="G7" s="830">
        <v>267.99999999999994</v>
      </c>
      <c r="H7" s="830">
        <v>277.00000000000006</v>
      </c>
      <c r="I7" s="831">
        <v>269</v>
      </c>
      <c r="J7" s="830">
        <v>678</v>
      </c>
      <c r="K7" s="830">
        <v>717</v>
      </c>
      <c r="L7" s="830">
        <v>761.00000000000011</v>
      </c>
      <c r="M7" s="831">
        <v>741.00000000000023</v>
      </c>
      <c r="N7" s="867" t="s">
        <v>344</v>
      </c>
      <c r="O7" s="6"/>
      <c r="P7" s="6"/>
    </row>
    <row r="8" spans="1:20" ht="18" customHeight="1">
      <c r="A8" s="864" t="s">
        <v>42</v>
      </c>
      <c r="B8" s="832">
        <v>14</v>
      </c>
      <c r="C8" s="829">
        <v>15</v>
      </c>
      <c r="D8" s="829">
        <v>16</v>
      </c>
      <c r="E8" s="829">
        <v>15</v>
      </c>
      <c r="F8" s="832">
        <v>294</v>
      </c>
      <c r="G8" s="829">
        <v>320.00000000000006</v>
      </c>
      <c r="H8" s="829">
        <v>345</v>
      </c>
      <c r="I8" s="833">
        <v>330</v>
      </c>
      <c r="J8" s="829">
        <v>682</v>
      </c>
      <c r="K8" s="829">
        <v>742</v>
      </c>
      <c r="L8" s="829">
        <v>789.99999999999989</v>
      </c>
      <c r="M8" s="833">
        <v>752.99999999999989</v>
      </c>
      <c r="N8" s="863" t="s">
        <v>345</v>
      </c>
      <c r="O8" s="6"/>
      <c r="P8" s="6"/>
    </row>
    <row r="9" spans="1:20" ht="18" customHeight="1">
      <c r="A9" s="864" t="s">
        <v>44</v>
      </c>
      <c r="B9" s="832">
        <v>23</v>
      </c>
      <c r="C9" s="829">
        <v>23</v>
      </c>
      <c r="D9" s="829">
        <v>23</v>
      </c>
      <c r="E9" s="829">
        <v>23</v>
      </c>
      <c r="F9" s="832">
        <v>812.99999999999989</v>
      </c>
      <c r="G9" s="829">
        <v>812.99999999999989</v>
      </c>
      <c r="H9" s="829">
        <v>811.00000000000011</v>
      </c>
      <c r="I9" s="833">
        <v>805</v>
      </c>
      <c r="J9" s="829">
        <v>1765</v>
      </c>
      <c r="K9" s="829">
        <v>1765</v>
      </c>
      <c r="L9" s="829">
        <v>1760</v>
      </c>
      <c r="M9" s="833">
        <v>1760</v>
      </c>
      <c r="N9" s="863" t="s">
        <v>346</v>
      </c>
      <c r="O9" s="6"/>
      <c r="P9" s="6"/>
    </row>
    <row r="10" spans="1:20" ht="18" customHeight="1">
      <c r="A10" s="864" t="s">
        <v>46</v>
      </c>
      <c r="B10" s="832">
        <v>16</v>
      </c>
      <c r="C10" s="829">
        <v>15</v>
      </c>
      <c r="D10" s="829">
        <v>16</v>
      </c>
      <c r="E10" s="829">
        <v>17</v>
      </c>
      <c r="F10" s="832">
        <v>790</v>
      </c>
      <c r="G10" s="829">
        <v>742</v>
      </c>
      <c r="H10" s="829">
        <v>790</v>
      </c>
      <c r="I10" s="833">
        <v>834.99999999999989</v>
      </c>
      <c r="J10" s="829">
        <v>1666</v>
      </c>
      <c r="K10" s="829">
        <v>1563.0000000000002</v>
      </c>
      <c r="L10" s="829">
        <v>1666</v>
      </c>
      <c r="M10" s="833">
        <v>1767</v>
      </c>
      <c r="N10" s="863" t="s">
        <v>347</v>
      </c>
      <c r="O10" s="6"/>
      <c r="T10" s="278"/>
    </row>
    <row r="11" spans="1:20" ht="18" customHeight="1">
      <c r="A11" s="864" t="s">
        <v>48</v>
      </c>
      <c r="B11" s="832">
        <v>6</v>
      </c>
      <c r="C11" s="829">
        <v>6</v>
      </c>
      <c r="D11" s="829">
        <v>6</v>
      </c>
      <c r="E11" s="829">
        <v>6</v>
      </c>
      <c r="F11" s="832">
        <v>396</v>
      </c>
      <c r="G11" s="829">
        <v>396</v>
      </c>
      <c r="H11" s="829">
        <v>396</v>
      </c>
      <c r="I11" s="833">
        <v>406</v>
      </c>
      <c r="J11" s="829">
        <v>1069</v>
      </c>
      <c r="K11" s="829">
        <v>1069</v>
      </c>
      <c r="L11" s="829">
        <v>1069</v>
      </c>
      <c r="M11" s="833">
        <v>989</v>
      </c>
      <c r="N11" s="863" t="s">
        <v>348</v>
      </c>
      <c r="O11" s="6"/>
      <c r="T11" s="278"/>
    </row>
    <row r="12" spans="1:20" ht="18" customHeight="1">
      <c r="A12" s="40" t="s">
        <v>50</v>
      </c>
      <c r="B12" s="832">
        <v>35</v>
      </c>
      <c r="C12" s="829">
        <v>36</v>
      </c>
      <c r="D12" s="829">
        <v>37</v>
      </c>
      <c r="E12" s="829">
        <v>36</v>
      </c>
      <c r="F12" s="832">
        <v>4668.9999999999991</v>
      </c>
      <c r="G12" s="829">
        <v>4772</v>
      </c>
      <c r="H12" s="829">
        <v>4871</v>
      </c>
      <c r="I12" s="833">
        <v>4792.0000000000036</v>
      </c>
      <c r="J12" s="829">
        <v>10024</v>
      </c>
      <c r="K12" s="829">
        <v>10201</v>
      </c>
      <c r="L12" s="829">
        <v>10206.000000000002</v>
      </c>
      <c r="M12" s="833">
        <v>10046</v>
      </c>
      <c r="N12" s="863" t="s">
        <v>50</v>
      </c>
      <c r="O12" s="6"/>
      <c r="T12" s="278"/>
    </row>
    <row r="13" spans="1:20" ht="18" customHeight="1">
      <c r="A13" s="296" t="s">
        <v>51</v>
      </c>
      <c r="B13" s="791">
        <f t="shared" ref="B13" si="0">SUM(B7:B12)</f>
        <v>125</v>
      </c>
      <c r="C13" s="792">
        <f t="shared" ref="C13" si="1">SUM(C7:C12)</f>
        <v>128</v>
      </c>
      <c r="D13" s="792">
        <f t="shared" ref="D13" si="2">SUM(D7:D12)</f>
        <v>132</v>
      </c>
      <c r="E13" s="792">
        <f t="shared" ref="E13" si="3">SUM(E7:E12)</f>
        <v>130</v>
      </c>
      <c r="F13" s="791">
        <f t="shared" ref="F13" si="4">SUM(F7:F12)</f>
        <v>7216</v>
      </c>
      <c r="G13" s="792">
        <f t="shared" ref="G13:I13" si="5">SUM(G7:G12)</f>
        <v>7311</v>
      </c>
      <c r="H13" s="792">
        <f t="shared" si="5"/>
        <v>7490</v>
      </c>
      <c r="I13" s="793">
        <f t="shared" si="5"/>
        <v>7437</v>
      </c>
      <c r="J13" s="792">
        <f t="shared" ref="J13" si="6">SUM(J7:J12)</f>
        <v>15884</v>
      </c>
      <c r="K13" s="792">
        <f t="shared" ref="K13" si="7">SUM(K7:K12)</f>
        <v>16057</v>
      </c>
      <c r="L13" s="792">
        <f t="shared" ref="L13" si="8">SUM(L7:L12)</f>
        <v>16252</v>
      </c>
      <c r="M13" s="793">
        <f t="shared" ref="M13" si="9">SUM(M7:M12)</f>
        <v>16056</v>
      </c>
      <c r="N13" s="1047" t="s">
        <v>52</v>
      </c>
      <c r="O13" s="6"/>
      <c r="T13" s="278"/>
    </row>
    <row r="14" spans="1:20" ht="18.75" customHeight="1">
      <c r="C14" s="206"/>
      <c r="D14" s="206"/>
      <c r="E14" s="206"/>
      <c r="F14" s="235"/>
      <c r="I14" s="6"/>
      <c r="J14" s="6"/>
      <c r="K14" s="6"/>
      <c r="L14" s="6"/>
      <c r="M14" s="6"/>
      <c r="N14" s="6"/>
      <c r="O14" s="6"/>
      <c r="T14" s="278"/>
    </row>
  </sheetData>
  <mergeCells count="10">
    <mergeCell ref="A1:N1"/>
    <mergeCell ref="A2:N2"/>
    <mergeCell ref="N4:N6"/>
    <mergeCell ref="A4:A6"/>
    <mergeCell ref="B4:C4"/>
    <mergeCell ref="H4:I4"/>
    <mergeCell ref="F4:G4"/>
    <mergeCell ref="J4:K4"/>
    <mergeCell ref="L4:M4"/>
    <mergeCell ref="D4:E4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N58"/>
  <sheetViews>
    <sheetView rightToLeft="1" view="pageBreakPreview" zoomScaleSheetLayoutView="100" workbookViewId="0">
      <selection activeCell="H11" sqref="H11"/>
    </sheetView>
  </sheetViews>
  <sheetFormatPr defaultColWidth="9" defaultRowHeight="14.25"/>
  <cols>
    <col min="1" max="1" width="11.125" style="38" customWidth="1"/>
    <col min="2" max="2" width="4.625" style="38" customWidth="1"/>
    <col min="3" max="3" width="8.375" style="38" customWidth="1"/>
    <col min="4" max="4" width="9.875" style="38" bestFit="1" customWidth="1"/>
    <col min="5" max="5" width="8.125" style="38" customWidth="1"/>
    <col min="6" max="6" width="8.375" style="38" customWidth="1"/>
    <col min="7" max="7" width="8" style="38" customWidth="1"/>
    <col min="8" max="8" width="10.5" style="38" customWidth="1"/>
    <col min="9" max="9" width="6" style="38" customWidth="1"/>
    <col min="10" max="10" width="12.375" style="38" customWidth="1"/>
    <col min="11" max="16384" width="9" style="38"/>
  </cols>
  <sheetData>
    <row r="1" spans="1:14" ht="21" customHeight="1">
      <c r="A1" s="1129" t="s">
        <v>397</v>
      </c>
      <c r="B1" s="1130"/>
      <c r="C1" s="1130"/>
      <c r="D1" s="1130"/>
      <c r="E1" s="1130"/>
      <c r="F1" s="1130"/>
      <c r="G1" s="1130"/>
      <c r="H1" s="1130"/>
      <c r="I1" s="1130"/>
      <c r="J1" s="1130"/>
    </row>
    <row r="2" spans="1:14" ht="29.25" customHeight="1">
      <c r="A2" s="1129" t="s">
        <v>398</v>
      </c>
      <c r="B2" s="1323"/>
      <c r="C2" s="1323"/>
      <c r="D2" s="1323"/>
      <c r="E2" s="1323"/>
      <c r="F2" s="1323"/>
      <c r="G2" s="1323"/>
      <c r="H2" s="1323"/>
      <c r="I2" s="1323"/>
      <c r="J2" s="1323"/>
    </row>
    <row r="3" spans="1:14" ht="6" customHeight="1">
      <c r="A3" s="7"/>
    </row>
    <row r="4" spans="1:14" ht="18.75" customHeight="1">
      <c r="A4" s="1176" t="s">
        <v>169</v>
      </c>
      <c r="B4" s="1177"/>
      <c r="C4" s="1126" t="s">
        <v>146</v>
      </c>
      <c r="D4" s="1324"/>
      <c r="E4" s="1324"/>
      <c r="F4" s="1124" t="s">
        <v>147</v>
      </c>
      <c r="G4" s="1325"/>
      <c r="H4" s="1326" t="s">
        <v>51</v>
      </c>
      <c r="I4" s="1106" t="s">
        <v>85</v>
      </c>
      <c r="J4" s="1159"/>
    </row>
    <row r="5" spans="1:14" ht="35.25" customHeight="1">
      <c r="A5" s="1178"/>
      <c r="B5" s="1179"/>
      <c r="C5" s="144" t="s">
        <v>71</v>
      </c>
      <c r="D5" s="26" t="s">
        <v>72</v>
      </c>
      <c r="E5" s="4" t="s">
        <v>349</v>
      </c>
      <c r="F5" s="36" t="s">
        <v>182</v>
      </c>
      <c r="G5" s="26" t="s">
        <v>77</v>
      </c>
      <c r="H5" s="1327"/>
      <c r="I5" s="1136"/>
      <c r="J5" s="1137"/>
    </row>
    <row r="6" spans="1:14" ht="37.5" customHeight="1">
      <c r="A6" s="1180"/>
      <c r="B6" s="1181"/>
      <c r="C6" s="731" t="s">
        <v>302</v>
      </c>
      <c r="D6" s="148" t="s">
        <v>74</v>
      </c>
      <c r="E6" s="810" t="s">
        <v>342</v>
      </c>
      <c r="F6" s="58" t="s">
        <v>73</v>
      </c>
      <c r="G6" s="148" t="s">
        <v>75</v>
      </c>
      <c r="H6" s="732" t="s">
        <v>52</v>
      </c>
      <c r="I6" s="1185"/>
      <c r="J6" s="1137"/>
    </row>
    <row r="7" spans="1:14" ht="18" customHeight="1">
      <c r="A7" s="1328" t="s">
        <v>263</v>
      </c>
      <c r="B7" s="1329"/>
      <c r="C7" s="905">
        <v>45853</v>
      </c>
      <c r="D7" s="906">
        <v>850690</v>
      </c>
      <c r="E7" s="906">
        <v>85200</v>
      </c>
      <c r="F7" s="906">
        <v>34327</v>
      </c>
      <c r="G7" s="906">
        <v>9410</v>
      </c>
      <c r="H7" s="895">
        <v>1833687</v>
      </c>
      <c r="I7" s="1164" t="s">
        <v>262</v>
      </c>
      <c r="J7" s="1165"/>
    </row>
    <row r="8" spans="1:14" ht="18" customHeight="1">
      <c r="A8" s="66"/>
      <c r="B8" s="201" t="s">
        <v>87</v>
      </c>
      <c r="C8" s="896">
        <v>6283</v>
      </c>
      <c r="D8" s="897">
        <v>214730</v>
      </c>
      <c r="E8" s="897">
        <v>26305</v>
      </c>
      <c r="F8" s="897">
        <v>4012</v>
      </c>
      <c r="G8" s="897">
        <v>1894</v>
      </c>
      <c r="H8" s="880">
        <v>413599</v>
      </c>
      <c r="I8" s="1051" t="s">
        <v>95</v>
      </c>
      <c r="J8" s="1053"/>
    </row>
    <row r="9" spans="1:14" ht="18" customHeight="1">
      <c r="A9" s="66"/>
      <c r="B9" s="201" t="s">
        <v>88</v>
      </c>
      <c r="C9" s="896">
        <v>11604</v>
      </c>
      <c r="D9" s="897">
        <v>210782</v>
      </c>
      <c r="E9" s="897">
        <v>22265</v>
      </c>
      <c r="F9" s="897">
        <v>5509</v>
      </c>
      <c r="G9" s="897">
        <v>3146</v>
      </c>
      <c r="H9" s="880">
        <v>480291</v>
      </c>
      <c r="I9" s="1051" t="s">
        <v>188</v>
      </c>
      <c r="J9" s="1053"/>
    </row>
    <row r="10" spans="1:14" ht="18" customHeight="1">
      <c r="A10" s="66"/>
      <c r="B10" s="201" t="s">
        <v>89</v>
      </c>
      <c r="C10" s="896">
        <v>10408</v>
      </c>
      <c r="D10" s="897">
        <v>163399</v>
      </c>
      <c r="E10" s="897">
        <v>10346</v>
      </c>
      <c r="F10" s="897">
        <v>12079</v>
      </c>
      <c r="G10" s="897">
        <v>1289</v>
      </c>
      <c r="H10" s="880">
        <v>384643</v>
      </c>
      <c r="I10" s="1051" t="s">
        <v>189</v>
      </c>
      <c r="J10" s="1053"/>
    </row>
    <row r="11" spans="1:14" ht="18" customHeight="1">
      <c r="A11" s="66"/>
      <c r="B11" s="201" t="s">
        <v>90</v>
      </c>
      <c r="C11" s="896">
        <v>17558</v>
      </c>
      <c r="D11" s="897">
        <v>261779</v>
      </c>
      <c r="E11" s="897">
        <v>26284</v>
      </c>
      <c r="F11" s="897">
        <v>12727</v>
      </c>
      <c r="G11" s="897">
        <v>3081</v>
      </c>
      <c r="H11" s="880">
        <v>555154</v>
      </c>
      <c r="I11" s="1051" t="s">
        <v>190</v>
      </c>
      <c r="J11" s="1053"/>
    </row>
    <row r="12" spans="1:14" ht="18" customHeight="1">
      <c r="A12" s="1290" t="s">
        <v>117</v>
      </c>
      <c r="B12" s="1291"/>
      <c r="C12" s="896">
        <v>35</v>
      </c>
      <c r="D12" s="897">
        <v>10089</v>
      </c>
      <c r="E12" s="897">
        <v>698</v>
      </c>
      <c r="F12" s="897">
        <v>199</v>
      </c>
      <c r="G12" s="897">
        <v>147</v>
      </c>
      <c r="H12" s="880">
        <v>97525</v>
      </c>
      <c r="I12" s="1168" t="s">
        <v>149</v>
      </c>
      <c r="J12" s="1169"/>
    </row>
    <row r="13" spans="1:14" ht="18" customHeight="1">
      <c r="A13" s="32"/>
      <c r="B13" s="31" t="s">
        <v>87</v>
      </c>
      <c r="C13" s="898">
        <v>16</v>
      </c>
      <c r="D13" s="899">
        <v>1841</v>
      </c>
      <c r="E13" s="899">
        <v>146</v>
      </c>
      <c r="F13" s="899">
        <v>9</v>
      </c>
      <c r="G13" s="899">
        <v>40</v>
      </c>
      <c r="H13" s="880">
        <v>14762</v>
      </c>
      <c r="I13" s="1054" t="s">
        <v>95</v>
      </c>
      <c r="J13" s="1053"/>
      <c r="N13" s="38" t="s">
        <v>407</v>
      </c>
    </row>
    <row r="14" spans="1:14" ht="18" customHeight="1">
      <c r="A14" s="32"/>
      <c r="B14" s="31" t="s">
        <v>88</v>
      </c>
      <c r="C14" s="898">
        <v>19</v>
      </c>
      <c r="D14" s="899">
        <v>2307</v>
      </c>
      <c r="E14" s="899">
        <v>92</v>
      </c>
      <c r="F14" s="899">
        <v>7</v>
      </c>
      <c r="G14" s="899">
        <v>38</v>
      </c>
      <c r="H14" s="880">
        <v>24674</v>
      </c>
      <c r="I14" s="1054" t="s">
        <v>188</v>
      </c>
      <c r="J14" s="1053"/>
    </row>
    <row r="15" spans="1:14" ht="18" customHeight="1">
      <c r="A15" s="32"/>
      <c r="B15" s="31" t="s">
        <v>89</v>
      </c>
      <c r="C15" s="977">
        <v>0</v>
      </c>
      <c r="D15" s="899">
        <v>2450</v>
      </c>
      <c r="E15" s="899">
        <v>253</v>
      </c>
      <c r="F15" s="899">
        <v>9</v>
      </c>
      <c r="G15" s="899">
        <v>30</v>
      </c>
      <c r="H15" s="880">
        <v>40651</v>
      </c>
      <c r="I15" s="1054" t="s">
        <v>189</v>
      </c>
      <c r="J15" s="1053"/>
    </row>
    <row r="16" spans="1:14" ht="18" customHeight="1">
      <c r="A16" s="32"/>
      <c r="B16" s="31" t="s">
        <v>90</v>
      </c>
      <c r="C16" s="977">
        <v>0</v>
      </c>
      <c r="D16" s="899">
        <v>3491</v>
      </c>
      <c r="E16" s="899">
        <v>207</v>
      </c>
      <c r="F16" s="899">
        <v>174</v>
      </c>
      <c r="G16" s="899">
        <v>39</v>
      </c>
      <c r="H16" s="880">
        <v>17438</v>
      </c>
      <c r="I16" s="1054" t="s">
        <v>190</v>
      </c>
      <c r="J16" s="1053"/>
    </row>
    <row r="17" spans="1:10" ht="18" customHeight="1">
      <c r="A17" s="1290" t="s">
        <v>321</v>
      </c>
      <c r="B17" s="1291"/>
      <c r="C17" s="900">
        <v>1586</v>
      </c>
      <c r="D17" s="901">
        <v>34696</v>
      </c>
      <c r="E17" s="901">
        <v>713</v>
      </c>
      <c r="F17" s="901">
        <v>476</v>
      </c>
      <c r="G17" s="901">
        <v>1065</v>
      </c>
      <c r="H17" s="880">
        <v>185947</v>
      </c>
      <c r="I17" s="1168" t="s">
        <v>322</v>
      </c>
      <c r="J17" s="1169"/>
    </row>
    <row r="18" spans="1:10" ht="18" customHeight="1">
      <c r="A18" s="32"/>
      <c r="B18" s="31" t="s">
        <v>87</v>
      </c>
      <c r="C18" s="898">
        <v>9</v>
      </c>
      <c r="D18" s="899">
        <v>6384</v>
      </c>
      <c r="E18" s="899">
        <v>95</v>
      </c>
      <c r="F18" s="899">
        <v>21</v>
      </c>
      <c r="G18" s="899">
        <v>268</v>
      </c>
      <c r="H18" s="880">
        <v>34342</v>
      </c>
      <c r="I18" s="1054" t="s">
        <v>95</v>
      </c>
      <c r="J18" s="1058"/>
    </row>
    <row r="19" spans="1:10" ht="18" customHeight="1">
      <c r="A19" s="32"/>
      <c r="B19" s="31" t="s">
        <v>88</v>
      </c>
      <c r="C19" s="898">
        <v>10</v>
      </c>
      <c r="D19" s="899">
        <v>7168</v>
      </c>
      <c r="E19" s="978">
        <v>0</v>
      </c>
      <c r="F19" s="899">
        <v>11</v>
      </c>
      <c r="G19" s="899">
        <v>276</v>
      </c>
      <c r="H19" s="880">
        <v>39540</v>
      </c>
      <c r="I19" s="1054" t="s">
        <v>188</v>
      </c>
      <c r="J19" s="1058"/>
    </row>
    <row r="20" spans="1:10" ht="18" customHeight="1">
      <c r="A20" s="32"/>
      <c r="B20" s="31" t="s">
        <v>89</v>
      </c>
      <c r="C20" s="898">
        <v>583</v>
      </c>
      <c r="D20" s="899">
        <v>7366</v>
      </c>
      <c r="E20" s="899">
        <v>539</v>
      </c>
      <c r="F20" s="899">
        <v>79</v>
      </c>
      <c r="G20" s="899">
        <v>283</v>
      </c>
      <c r="H20" s="880">
        <v>50929</v>
      </c>
      <c r="I20" s="1054" t="s">
        <v>189</v>
      </c>
      <c r="J20" s="1058"/>
    </row>
    <row r="21" spans="1:10" ht="18" customHeight="1">
      <c r="A21" s="32"/>
      <c r="B21" s="31" t="s">
        <v>90</v>
      </c>
      <c r="C21" s="898">
        <v>984</v>
      </c>
      <c r="D21" s="899">
        <v>13778</v>
      </c>
      <c r="E21" s="899">
        <v>79</v>
      </c>
      <c r="F21" s="899">
        <v>365</v>
      </c>
      <c r="G21" s="899">
        <v>238</v>
      </c>
      <c r="H21" s="880">
        <v>61136</v>
      </c>
      <c r="I21" s="1054" t="s">
        <v>190</v>
      </c>
      <c r="J21" s="1058"/>
    </row>
    <row r="22" spans="1:10" ht="18" customHeight="1">
      <c r="A22" s="1268" t="s">
        <v>350</v>
      </c>
      <c r="B22" s="1269"/>
      <c r="C22" s="900">
        <v>9773</v>
      </c>
      <c r="D22" s="901">
        <v>148190</v>
      </c>
      <c r="E22" s="901">
        <v>9570</v>
      </c>
      <c r="F22" s="901">
        <v>1778</v>
      </c>
      <c r="G22" s="901">
        <v>1317</v>
      </c>
      <c r="H22" s="880">
        <v>357852</v>
      </c>
      <c r="I22" s="1168" t="s">
        <v>354</v>
      </c>
      <c r="J22" s="1169"/>
    </row>
    <row r="23" spans="1:10" ht="18" customHeight="1">
      <c r="A23" s="32"/>
      <c r="B23" s="31" t="s">
        <v>87</v>
      </c>
      <c r="C23" s="898">
        <v>2455</v>
      </c>
      <c r="D23" s="899">
        <v>29804</v>
      </c>
      <c r="E23" s="899">
        <v>2770</v>
      </c>
      <c r="F23" s="899">
        <v>410</v>
      </c>
      <c r="G23" s="899">
        <v>362</v>
      </c>
      <c r="H23" s="880">
        <v>77093</v>
      </c>
      <c r="I23" s="1054" t="s">
        <v>95</v>
      </c>
      <c r="J23" s="1058"/>
    </row>
    <row r="24" spans="1:10" ht="18" customHeight="1">
      <c r="A24" s="32"/>
      <c r="B24" s="31" t="s">
        <v>88</v>
      </c>
      <c r="C24" s="898">
        <v>2951</v>
      </c>
      <c r="D24" s="899">
        <v>34475</v>
      </c>
      <c r="E24" s="899">
        <v>3081</v>
      </c>
      <c r="F24" s="899">
        <v>822</v>
      </c>
      <c r="G24" s="899">
        <v>508</v>
      </c>
      <c r="H24" s="880">
        <v>86065</v>
      </c>
      <c r="I24" s="1054" t="s">
        <v>188</v>
      </c>
      <c r="J24" s="1058"/>
    </row>
    <row r="25" spans="1:10" ht="18" customHeight="1">
      <c r="A25" s="32"/>
      <c r="B25" s="31" t="s">
        <v>89</v>
      </c>
      <c r="C25" s="898">
        <v>1916</v>
      </c>
      <c r="D25" s="899">
        <v>43291</v>
      </c>
      <c r="E25" s="899">
        <v>1960</v>
      </c>
      <c r="F25" s="899">
        <v>182</v>
      </c>
      <c r="G25" s="899">
        <v>319</v>
      </c>
      <c r="H25" s="880">
        <v>96170</v>
      </c>
      <c r="I25" s="1054" t="s">
        <v>189</v>
      </c>
      <c r="J25" s="1058"/>
    </row>
    <row r="26" spans="1:10" ht="18" customHeight="1">
      <c r="A26" s="32"/>
      <c r="B26" s="31" t="s">
        <v>90</v>
      </c>
      <c r="C26" s="898">
        <v>2451</v>
      </c>
      <c r="D26" s="899">
        <v>40620</v>
      </c>
      <c r="E26" s="899">
        <v>1759</v>
      </c>
      <c r="F26" s="899">
        <v>364</v>
      </c>
      <c r="G26" s="899">
        <v>128</v>
      </c>
      <c r="H26" s="880">
        <v>98524</v>
      </c>
      <c r="I26" s="1054" t="s">
        <v>190</v>
      </c>
      <c r="J26" s="1058"/>
    </row>
    <row r="27" spans="1:10" ht="18" customHeight="1">
      <c r="A27" s="1290" t="s">
        <v>97</v>
      </c>
      <c r="B27" s="1291"/>
      <c r="C27" s="900">
        <v>34459</v>
      </c>
      <c r="D27" s="901">
        <v>657715</v>
      </c>
      <c r="E27" s="901">
        <v>74219</v>
      </c>
      <c r="F27" s="901">
        <v>31874</v>
      </c>
      <c r="G27" s="901">
        <v>6881</v>
      </c>
      <c r="H27" s="880">
        <v>1192363</v>
      </c>
      <c r="I27" s="1168" t="s">
        <v>103</v>
      </c>
      <c r="J27" s="1169"/>
    </row>
    <row r="28" spans="1:10" ht="18" customHeight="1">
      <c r="A28" s="32"/>
      <c r="B28" s="31" t="s">
        <v>87</v>
      </c>
      <c r="C28" s="898">
        <v>3803</v>
      </c>
      <c r="D28" s="899">
        <v>176701</v>
      </c>
      <c r="E28" s="899">
        <v>23294</v>
      </c>
      <c r="F28" s="899">
        <v>3572</v>
      </c>
      <c r="G28" s="899">
        <v>1224</v>
      </c>
      <c r="H28" s="880">
        <v>287402</v>
      </c>
      <c r="I28" s="1054" t="s">
        <v>191</v>
      </c>
      <c r="J28" s="1058"/>
    </row>
    <row r="29" spans="1:10" ht="18" customHeight="1">
      <c r="A29" s="32"/>
      <c r="B29" s="31" t="s">
        <v>88</v>
      </c>
      <c r="C29" s="898">
        <v>8624</v>
      </c>
      <c r="D29" s="899">
        <v>166832</v>
      </c>
      <c r="E29" s="899">
        <v>19092</v>
      </c>
      <c r="F29" s="899">
        <v>4669</v>
      </c>
      <c r="G29" s="899">
        <v>2324</v>
      </c>
      <c r="H29" s="880">
        <v>330012</v>
      </c>
      <c r="I29" s="1054" t="s">
        <v>192</v>
      </c>
      <c r="J29" s="1058"/>
    </row>
    <row r="30" spans="1:10" ht="18" customHeight="1">
      <c r="A30" s="32"/>
      <c r="B30" s="31" t="s">
        <v>89</v>
      </c>
      <c r="C30" s="898">
        <v>7909</v>
      </c>
      <c r="D30" s="899">
        <v>110292</v>
      </c>
      <c r="E30" s="899">
        <v>7594</v>
      </c>
      <c r="F30" s="899">
        <v>11809</v>
      </c>
      <c r="G30" s="899">
        <v>657</v>
      </c>
      <c r="H30" s="880">
        <v>196893</v>
      </c>
      <c r="I30" s="1054" t="s">
        <v>193</v>
      </c>
      <c r="J30" s="1058"/>
    </row>
    <row r="31" spans="1:10" ht="18" customHeight="1">
      <c r="A31" s="50"/>
      <c r="B31" s="51" t="s">
        <v>90</v>
      </c>
      <c r="C31" s="902">
        <v>14123</v>
      </c>
      <c r="D31" s="903">
        <v>203890</v>
      </c>
      <c r="E31" s="903">
        <v>24239</v>
      </c>
      <c r="F31" s="903">
        <v>11824</v>
      </c>
      <c r="G31" s="903">
        <v>2676</v>
      </c>
      <c r="H31" s="904">
        <v>378056</v>
      </c>
      <c r="I31" s="1056" t="s">
        <v>194</v>
      </c>
      <c r="J31" s="1059"/>
    </row>
    <row r="32" spans="1:10">
      <c r="A32" s="1187" t="s">
        <v>315</v>
      </c>
      <c r="B32" s="1187"/>
      <c r="C32" s="1187"/>
      <c r="D32" s="1187"/>
      <c r="E32" s="1187"/>
      <c r="F32" s="1330" t="s">
        <v>335</v>
      </c>
      <c r="G32" s="1330"/>
      <c r="H32" s="1330"/>
      <c r="I32" s="1331"/>
      <c r="J32" s="1331"/>
    </row>
    <row r="34" spans="3:9">
      <c r="C34" s="975"/>
      <c r="D34" s="975"/>
      <c r="E34" s="975"/>
      <c r="F34" s="975"/>
      <c r="G34" s="976"/>
      <c r="H34" s="975"/>
      <c r="I34" s="975"/>
    </row>
    <row r="35" spans="3:9">
      <c r="C35" s="975"/>
      <c r="D35" s="975"/>
      <c r="E35" s="975"/>
      <c r="F35" s="975"/>
      <c r="G35" s="975"/>
    </row>
    <row r="36" spans="3:9">
      <c r="C36" s="975"/>
      <c r="D36" s="975"/>
      <c r="E36" s="975"/>
      <c r="F36" s="975"/>
      <c r="G36" s="975"/>
    </row>
    <row r="37" spans="3:9">
      <c r="C37" s="975"/>
      <c r="D37" s="975"/>
      <c r="E37" s="975"/>
      <c r="F37" s="975"/>
      <c r="G37" s="975"/>
      <c r="H37" s="975"/>
    </row>
    <row r="38" spans="3:9">
      <c r="C38" s="975"/>
      <c r="D38" s="975"/>
      <c r="E38" s="975"/>
      <c r="F38" s="975"/>
      <c r="G38" s="975"/>
    </row>
    <row r="39" spans="3:9">
      <c r="C39" s="975"/>
      <c r="D39" s="975"/>
      <c r="E39" s="975"/>
      <c r="F39" s="975"/>
      <c r="G39" s="975"/>
    </row>
    <row r="40" spans="3:9">
      <c r="C40" s="975"/>
      <c r="D40" s="975"/>
      <c r="E40" s="975"/>
      <c r="F40" s="975"/>
      <c r="G40" s="975"/>
    </row>
    <row r="41" spans="3:9">
      <c r="C41" s="975"/>
      <c r="D41" s="975"/>
      <c r="E41" s="975"/>
      <c r="F41" s="975"/>
      <c r="G41" s="975"/>
    </row>
    <row r="42" spans="3:9">
      <c r="C42" s="975"/>
      <c r="D42" s="975"/>
      <c r="E42" s="975"/>
      <c r="F42" s="975"/>
      <c r="G42" s="975"/>
    </row>
    <row r="43" spans="3:9">
      <c r="C43" s="975"/>
      <c r="D43" s="975"/>
      <c r="E43" s="975"/>
      <c r="F43" s="975"/>
      <c r="G43" s="975"/>
    </row>
    <row r="44" spans="3:9">
      <c r="C44" s="975"/>
      <c r="D44" s="975"/>
      <c r="E44" s="975"/>
      <c r="F44" s="975"/>
      <c r="G44" s="975"/>
    </row>
    <row r="45" spans="3:9">
      <c r="C45" s="975"/>
      <c r="D45" s="975"/>
      <c r="E45" s="975"/>
      <c r="F45" s="975"/>
      <c r="G45" s="975"/>
    </row>
    <row r="46" spans="3:9">
      <c r="C46" s="975"/>
      <c r="D46" s="975"/>
      <c r="E46" s="975"/>
      <c r="F46" s="975"/>
      <c r="G46" s="975"/>
    </row>
    <row r="47" spans="3:9">
      <c r="C47" s="975"/>
      <c r="D47" s="975"/>
      <c r="E47" s="975"/>
      <c r="F47" s="975"/>
      <c r="G47" s="975"/>
    </row>
    <row r="48" spans="3:9">
      <c r="C48" s="975"/>
      <c r="D48" s="975"/>
      <c r="E48" s="975"/>
      <c r="F48" s="975"/>
      <c r="G48" s="975"/>
    </row>
    <row r="49" spans="3:7">
      <c r="C49" s="975"/>
      <c r="D49" s="975"/>
      <c r="E49" s="975"/>
      <c r="F49" s="975"/>
      <c r="G49" s="975"/>
    </row>
    <row r="50" spans="3:7">
      <c r="C50" s="975"/>
      <c r="D50" s="975"/>
      <c r="E50" s="975"/>
      <c r="F50" s="975"/>
      <c r="G50" s="975"/>
    </row>
    <row r="51" spans="3:7">
      <c r="C51" s="975"/>
      <c r="D51" s="975"/>
      <c r="E51" s="975"/>
      <c r="F51" s="975"/>
      <c r="G51" s="975"/>
    </row>
    <row r="52" spans="3:7">
      <c r="C52" s="975"/>
      <c r="D52" s="975"/>
      <c r="E52" s="975"/>
      <c r="F52" s="975"/>
      <c r="G52" s="975"/>
    </row>
    <row r="53" spans="3:7">
      <c r="C53" s="975"/>
      <c r="D53" s="975"/>
      <c r="E53" s="975"/>
      <c r="F53" s="975"/>
      <c r="G53" s="975"/>
    </row>
    <row r="54" spans="3:7">
      <c r="C54" s="975"/>
      <c r="D54" s="975"/>
      <c r="E54" s="975"/>
      <c r="F54" s="975"/>
      <c r="G54" s="975"/>
    </row>
    <row r="55" spans="3:7">
      <c r="C55" s="975"/>
      <c r="D55" s="975"/>
      <c r="E55" s="975"/>
      <c r="F55" s="975"/>
      <c r="G55" s="975"/>
    </row>
    <row r="56" spans="3:7">
      <c r="C56" s="975"/>
      <c r="D56" s="975"/>
      <c r="E56" s="975"/>
      <c r="F56" s="975"/>
      <c r="G56" s="975"/>
    </row>
    <row r="57" spans="3:7">
      <c r="C57" s="975"/>
      <c r="D57" s="975"/>
      <c r="E57" s="975"/>
      <c r="F57" s="975"/>
      <c r="G57" s="975"/>
    </row>
    <row r="58" spans="3:7">
      <c r="C58" s="975"/>
      <c r="D58" s="975"/>
      <c r="E58" s="975"/>
      <c r="F58" s="975"/>
      <c r="G58" s="975"/>
    </row>
  </sheetData>
  <mergeCells count="19">
    <mergeCell ref="I22:J22"/>
    <mergeCell ref="A17:B17"/>
    <mergeCell ref="A12:B12"/>
    <mergeCell ref="A32:E32"/>
    <mergeCell ref="F32:J32"/>
    <mergeCell ref="I17:J17"/>
    <mergeCell ref="I27:J27"/>
    <mergeCell ref="I12:J12"/>
    <mergeCell ref="A27:B27"/>
    <mergeCell ref="A22:B22"/>
    <mergeCell ref="I7:J7"/>
    <mergeCell ref="A1:J1"/>
    <mergeCell ref="A2:J2"/>
    <mergeCell ref="C4:E4"/>
    <mergeCell ref="F4:G4"/>
    <mergeCell ref="H4:H5"/>
    <mergeCell ref="A4:B6"/>
    <mergeCell ref="I4:J6"/>
    <mergeCell ref="A7:B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6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N33"/>
  <sheetViews>
    <sheetView rightToLeft="1" view="pageBreakPreview" topLeftCell="A4" zoomScale="98" zoomScaleSheetLayoutView="98" workbookViewId="0">
      <selection activeCell="H11" sqref="H11"/>
    </sheetView>
  </sheetViews>
  <sheetFormatPr defaultRowHeight="14.25"/>
  <cols>
    <col min="1" max="1" width="11.125" customWidth="1"/>
    <col min="2" max="2" width="3.625" customWidth="1"/>
    <col min="3" max="3" width="7.75" customWidth="1"/>
    <col min="4" max="4" width="7.625" customWidth="1"/>
    <col min="5" max="5" width="7.875" customWidth="1"/>
    <col min="6" max="6" width="7.125" customWidth="1"/>
    <col min="7" max="7" width="7" customWidth="1"/>
    <col min="8" max="8" width="11.625" customWidth="1"/>
    <col min="9" max="9" width="5.375" customWidth="1"/>
    <col min="10" max="10" width="14.125" customWidth="1"/>
  </cols>
  <sheetData>
    <row r="1" spans="1:14" ht="18" customHeight="1">
      <c r="A1" s="1102" t="s">
        <v>399</v>
      </c>
      <c r="B1" s="1102"/>
      <c r="C1" s="1102"/>
      <c r="D1" s="1102"/>
      <c r="E1" s="1102"/>
      <c r="F1" s="1102"/>
      <c r="G1" s="1102"/>
      <c r="H1" s="1102"/>
      <c r="I1" s="1102"/>
      <c r="J1" s="1102"/>
    </row>
    <row r="2" spans="1:14" ht="30.75" customHeight="1">
      <c r="A2" s="1129" t="s">
        <v>400</v>
      </c>
      <c r="B2" s="1129"/>
      <c r="C2" s="1129"/>
      <c r="D2" s="1129"/>
      <c r="E2" s="1129"/>
      <c r="F2" s="1129"/>
      <c r="G2" s="1129"/>
      <c r="H2" s="1129"/>
      <c r="I2" s="1129"/>
      <c r="J2" s="1129"/>
    </row>
    <row r="3" spans="1:14" ht="6" customHeight="1">
      <c r="A3" s="3"/>
    </row>
    <row r="4" spans="1:14" ht="18.75" customHeight="1">
      <c r="A4" s="1114" t="s">
        <v>169</v>
      </c>
      <c r="B4" s="1142"/>
      <c r="C4" s="1174" t="s">
        <v>79</v>
      </c>
      <c r="D4" s="1335" t="s">
        <v>151</v>
      </c>
      <c r="E4" s="1336"/>
      <c r="F4" s="1336"/>
      <c r="G4" s="1273" t="s">
        <v>155</v>
      </c>
      <c r="H4" s="1337"/>
      <c r="I4" s="1106" t="s">
        <v>85</v>
      </c>
      <c r="J4" s="1159"/>
    </row>
    <row r="5" spans="1:14" ht="40.5">
      <c r="A5" s="1134"/>
      <c r="B5" s="1333"/>
      <c r="C5" s="1175"/>
      <c r="D5" s="144" t="s">
        <v>62</v>
      </c>
      <c r="E5" s="36" t="s">
        <v>64</v>
      </c>
      <c r="F5" s="26" t="s">
        <v>181</v>
      </c>
      <c r="G5" s="26" t="s">
        <v>68</v>
      </c>
      <c r="H5" s="36" t="s">
        <v>416</v>
      </c>
      <c r="I5" s="1136"/>
      <c r="J5" s="1137"/>
    </row>
    <row r="6" spans="1:14" ht="23.25" customHeight="1">
      <c r="A6" s="1135"/>
      <c r="B6" s="1334"/>
      <c r="C6" s="823" t="s">
        <v>145</v>
      </c>
      <c r="D6" s="825" t="s">
        <v>63</v>
      </c>
      <c r="E6" s="58" t="s">
        <v>65</v>
      </c>
      <c r="F6" s="824" t="s">
        <v>67</v>
      </c>
      <c r="G6" s="824" t="s">
        <v>69</v>
      </c>
      <c r="H6" s="824" t="s">
        <v>70</v>
      </c>
      <c r="I6" s="1136"/>
      <c r="J6" s="1137"/>
    </row>
    <row r="7" spans="1:14" ht="15.95" customHeight="1">
      <c r="A7" s="1203" t="s">
        <v>263</v>
      </c>
      <c r="B7" s="1259"/>
      <c r="C7" s="878">
        <v>130</v>
      </c>
      <c r="D7" s="798">
        <v>8</v>
      </c>
      <c r="E7" s="798">
        <v>1.6</v>
      </c>
      <c r="F7" s="798">
        <v>7.6</v>
      </c>
      <c r="G7" s="798">
        <v>17.100000000000001</v>
      </c>
      <c r="H7" s="913">
        <v>9.6999999999999993</v>
      </c>
      <c r="I7" s="1338" t="s">
        <v>262</v>
      </c>
      <c r="J7" s="1278"/>
    </row>
    <row r="8" spans="1:14" ht="15.95" customHeight="1">
      <c r="A8" s="738"/>
      <c r="B8" s="753" t="s">
        <v>95</v>
      </c>
      <c r="C8" s="881">
        <v>125</v>
      </c>
      <c r="D8" s="873">
        <v>7.6</v>
      </c>
      <c r="E8" s="873">
        <v>1.7</v>
      </c>
      <c r="F8" s="873">
        <v>4.5999999999999996</v>
      </c>
      <c r="G8" s="873">
        <v>15.2</v>
      </c>
      <c r="H8" s="914">
        <v>9.6</v>
      </c>
      <c r="I8" s="1073" t="s">
        <v>95</v>
      </c>
      <c r="J8" s="1053"/>
    </row>
    <row r="9" spans="1:14" ht="15.95" customHeight="1">
      <c r="A9" s="16"/>
      <c r="B9" s="753" t="s">
        <v>92</v>
      </c>
      <c r="C9" s="881">
        <v>128</v>
      </c>
      <c r="D9" s="873">
        <v>6.6</v>
      </c>
      <c r="E9" s="873">
        <v>3.5</v>
      </c>
      <c r="F9" s="873">
        <v>6.8</v>
      </c>
      <c r="G9" s="873">
        <v>21.2</v>
      </c>
      <c r="H9" s="914">
        <v>9.1</v>
      </c>
      <c r="I9" s="1073" t="s">
        <v>92</v>
      </c>
      <c r="J9" s="1053"/>
    </row>
    <row r="10" spans="1:14" ht="15.95" customHeight="1">
      <c r="A10" s="16"/>
      <c r="B10" s="753" t="s">
        <v>93</v>
      </c>
      <c r="C10" s="881">
        <v>132</v>
      </c>
      <c r="D10" s="873">
        <v>10.5</v>
      </c>
      <c r="E10" s="873">
        <v>0.8</v>
      </c>
      <c r="F10" s="873">
        <v>15.9</v>
      </c>
      <c r="G10" s="873">
        <v>12.7</v>
      </c>
      <c r="H10" s="914">
        <v>8.6999999999999993</v>
      </c>
      <c r="I10" s="1073" t="s">
        <v>93</v>
      </c>
      <c r="J10" s="1053"/>
    </row>
    <row r="11" spans="1:14" ht="15.95" customHeight="1">
      <c r="A11" s="16"/>
      <c r="B11" s="753" t="s">
        <v>94</v>
      </c>
      <c r="C11" s="881">
        <v>130</v>
      </c>
      <c r="D11" s="873">
        <v>7.7</v>
      </c>
      <c r="E11" s="873">
        <v>0.5</v>
      </c>
      <c r="F11" s="873">
        <v>4.8</v>
      </c>
      <c r="G11" s="873">
        <v>18.100000000000001</v>
      </c>
      <c r="H11" s="914">
        <v>11</v>
      </c>
      <c r="I11" s="1073" t="s">
        <v>94</v>
      </c>
      <c r="J11" s="1053"/>
    </row>
    <row r="12" spans="1:14" ht="15.95" customHeight="1">
      <c r="A12" s="1286" t="s">
        <v>117</v>
      </c>
      <c r="B12" s="1292"/>
      <c r="C12" s="881">
        <v>27</v>
      </c>
      <c r="D12" s="873">
        <v>14.9</v>
      </c>
      <c r="E12" s="873">
        <v>1.9</v>
      </c>
      <c r="F12" s="873">
        <v>67.900000000000006</v>
      </c>
      <c r="G12" s="873">
        <v>2.2000000000000002</v>
      </c>
      <c r="H12" s="914">
        <v>1.6</v>
      </c>
      <c r="I12" s="1340" t="s">
        <v>149</v>
      </c>
      <c r="J12" s="1169"/>
    </row>
    <row r="13" spans="1:14" ht="15.95" customHeight="1">
      <c r="A13" s="1"/>
      <c r="B13" s="754" t="s">
        <v>95</v>
      </c>
      <c r="C13" s="909">
        <v>27</v>
      </c>
      <c r="D13" s="907">
        <v>25.1</v>
      </c>
      <c r="E13" s="907">
        <v>2.1</v>
      </c>
      <c r="F13" s="907">
        <v>53.9</v>
      </c>
      <c r="G13" s="907">
        <v>1.9</v>
      </c>
      <c r="H13" s="908">
        <v>3</v>
      </c>
      <c r="I13" s="1074" t="s">
        <v>95</v>
      </c>
      <c r="J13" s="1053"/>
      <c r="N13" t="s">
        <v>407</v>
      </c>
    </row>
    <row r="14" spans="1:14" ht="15.95" customHeight="1">
      <c r="A14" s="1"/>
      <c r="B14" s="754" t="s">
        <v>92</v>
      </c>
      <c r="C14" s="909">
        <v>28</v>
      </c>
      <c r="D14" s="907">
        <v>12.9</v>
      </c>
      <c r="E14" s="907">
        <v>1.7</v>
      </c>
      <c r="F14" s="907">
        <v>72.900000000000006</v>
      </c>
      <c r="G14" s="907">
        <v>0.9</v>
      </c>
      <c r="H14" s="908">
        <v>1.6</v>
      </c>
      <c r="I14" s="1074" t="s">
        <v>92</v>
      </c>
      <c r="J14" s="1058"/>
    </row>
    <row r="15" spans="1:14" ht="15.95" customHeight="1">
      <c r="A15" s="1"/>
      <c r="B15" s="754" t="s">
        <v>93</v>
      </c>
      <c r="C15" s="909">
        <v>27</v>
      </c>
      <c r="D15" s="907">
        <v>9.8000000000000007</v>
      </c>
      <c r="E15" s="907">
        <v>1.2</v>
      </c>
      <c r="F15" s="907">
        <v>79.3</v>
      </c>
      <c r="G15" s="907">
        <v>2.2999999999999998</v>
      </c>
      <c r="H15" s="908">
        <v>0.7</v>
      </c>
      <c r="I15" s="1074" t="s">
        <v>93</v>
      </c>
      <c r="J15" s="1058"/>
    </row>
    <row r="16" spans="1:14" ht="15.95" customHeight="1">
      <c r="A16" s="15"/>
      <c r="B16" s="754" t="s">
        <v>94</v>
      </c>
      <c r="C16" s="909">
        <v>27</v>
      </c>
      <c r="D16" s="873">
        <v>21.2</v>
      </c>
      <c r="E16" s="873">
        <v>3.7</v>
      </c>
      <c r="F16" s="873">
        <v>45.9</v>
      </c>
      <c r="G16" s="873">
        <v>4.3</v>
      </c>
      <c r="H16" s="914">
        <v>2.5</v>
      </c>
      <c r="I16" s="1074" t="s">
        <v>94</v>
      </c>
      <c r="J16" s="1058"/>
    </row>
    <row r="17" spans="1:10" ht="15.95" customHeight="1">
      <c r="A17" s="1286" t="s">
        <v>307</v>
      </c>
      <c r="B17" s="1292"/>
      <c r="C17" s="881">
        <v>38</v>
      </c>
      <c r="D17" s="907">
        <v>43.5</v>
      </c>
      <c r="E17" s="907">
        <v>2.8</v>
      </c>
      <c r="F17" s="907">
        <v>13.7</v>
      </c>
      <c r="G17" s="907">
        <v>8.4</v>
      </c>
      <c r="H17" s="908">
        <v>10.8</v>
      </c>
      <c r="I17" s="1340" t="s">
        <v>360</v>
      </c>
      <c r="J17" s="1169"/>
    </row>
    <row r="18" spans="1:10" ht="15.95" customHeight="1">
      <c r="A18" s="1"/>
      <c r="B18" s="754" t="s">
        <v>95</v>
      </c>
      <c r="C18" s="909">
        <v>35</v>
      </c>
      <c r="D18" s="907">
        <v>51.8</v>
      </c>
      <c r="E18" s="907">
        <v>3.2</v>
      </c>
      <c r="F18" s="907">
        <v>9.4</v>
      </c>
      <c r="G18" s="907">
        <v>5.9</v>
      </c>
      <c r="H18" s="908">
        <v>10</v>
      </c>
      <c r="I18" s="1074" t="s">
        <v>95</v>
      </c>
      <c r="J18" s="1053"/>
    </row>
    <row r="19" spans="1:10" ht="15.95" customHeight="1">
      <c r="A19" s="1"/>
      <c r="B19" s="754" t="s">
        <v>92</v>
      </c>
      <c r="C19" s="909">
        <v>37</v>
      </c>
      <c r="D19" s="907">
        <v>45.2</v>
      </c>
      <c r="E19" s="907">
        <v>3.6</v>
      </c>
      <c r="F19" s="907">
        <v>12.6</v>
      </c>
      <c r="G19" s="907">
        <v>8.5</v>
      </c>
      <c r="H19" s="908">
        <v>11.2</v>
      </c>
      <c r="I19" s="1074" t="s">
        <v>92</v>
      </c>
      <c r="J19" s="1058"/>
    </row>
    <row r="20" spans="1:10" ht="15.95" customHeight="1">
      <c r="A20" s="1"/>
      <c r="B20" s="754" t="s">
        <v>93</v>
      </c>
      <c r="C20" s="909">
        <v>38</v>
      </c>
      <c r="D20" s="907">
        <v>40.299999999999997</v>
      </c>
      <c r="E20" s="907">
        <v>2.9</v>
      </c>
      <c r="F20" s="907">
        <v>23.6</v>
      </c>
      <c r="G20" s="907">
        <v>5.8</v>
      </c>
      <c r="H20" s="908">
        <v>9.9</v>
      </c>
      <c r="I20" s="1074" t="s">
        <v>93</v>
      </c>
      <c r="J20" s="1058"/>
    </row>
    <row r="21" spans="1:10" ht="15.95" customHeight="1">
      <c r="A21" s="15"/>
      <c r="B21" s="754" t="s">
        <v>94</v>
      </c>
      <c r="C21" s="909">
        <v>38</v>
      </c>
      <c r="D21" s="907">
        <v>40.700000000000003</v>
      </c>
      <c r="E21" s="907">
        <v>1.9</v>
      </c>
      <c r="F21" s="907">
        <v>8.8000000000000007</v>
      </c>
      <c r="G21" s="907">
        <v>11.8</v>
      </c>
      <c r="H21" s="908">
        <v>11.6</v>
      </c>
      <c r="I21" s="1074" t="s">
        <v>94</v>
      </c>
      <c r="J21" s="1058"/>
    </row>
    <row r="22" spans="1:10" ht="15.95" customHeight="1">
      <c r="A22" s="1286" t="s">
        <v>350</v>
      </c>
      <c r="B22" s="1292"/>
      <c r="C22" s="881">
        <v>21</v>
      </c>
      <c r="D22" s="873">
        <v>8.6999999999999993</v>
      </c>
      <c r="E22" s="873">
        <v>0.2</v>
      </c>
      <c r="F22" s="873">
        <v>5.5</v>
      </c>
      <c r="G22" s="873">
        <v>14.4</v>
      </c>
      <c r="H22" s="914">
        <v>23.5</v>
      </c>
      <c r="I22" s="1340" t="s">
        <v>354</v>
      </c>
      <c r="J22" s="1169"/>
    </row>
    <row r="23" spans="1:10" ht="15.95" customHeight="1">
      <c r="A23" s="1"/>
      <c r="B23" s="754" t="s">
        <v>95</v>
      </c>
      <c r="C23" s="909">
        <v>20</v>
      </c>
      <c r="D23" s="907">
        <v>8</v>
      </c>
      <c r="E23" s="907">
        <v>0.2</v>
      </c>
      <c r="F23" s="907">
        <v>5</v>
      </c>
      <c r="G23" s="907">
        <v>15.7</v>
      </c>
      <c r="H23" s="908">
        <v>24.6</v>
      </c>
      <c r="I23" s="1074" t="s">
        <v>95</v>
      </c>
      <c r="J23" s="1058"/>
    </row>
    <row r="24" spans="1:10" ht="15.95" customHeight="1">
      <c r="A24" s="1"/>
      <c r="B24" s="754" t="s">
        <v>92</v>
      </c>
      <c r="C24" s="909">
        <v>20</v>
      </c>
      <c r="D24" s="907">
        <v>8.4</v>
      </c>
      <c r="E24" s="907">
        <v>0.2</v>
      </c>
      <c r="F24" s="907">
        <v>5</v>
      </c>
      <c r="G24" s="907">
        <v>15.3</v>
      </c>
      <c r="H24" s="908">
        <v>22.5</v>
      </c>
      <c r="I24" s="1074" t="s">
        <v>92</v>
      </c>
      <c r="J24" s="1058"/>
    </row>
    <row r="25" spans="1:10" ht="15.95" customHeight="1">
      <c r="A25" s="1"/>
      <c r="B25" s="754" t="s">
        <v>93</v>
      </c>
      <c r="C25" s="909">
        <v>21</v>
      </c>
      <c r="D25" s="907">
        <v>8.9</v>
      </c>
      <c r="E25" s="907">
        <v>0.2</v>
      </c>
      <c r="F25" s="907">
        <v>7</v>
      </c>
      <c r="G25" s="907">
        <v>15.3</v>
      </c>
      <c r="H25" s="908">
        <v>19.100000000000001</v>
      </c>
      <c r="I25" s="1074" t="s">
        <v>93</v>
      </c>
      <c r="J25" s="1058"/>
    </row>
    <row r="26" spans="1:10" ht="15.95" customHeight="1">
      <c r="A26" s="15"/>
      <c r="B26" s="754" t="s">
        <v>94</v>
      </c>
      <c r="C26" s="909">
        <v>21</v>
      </c>
      <c r="D26" s="907">
        <v>9.1999999999999993</v>
      </c>
      <c r="E26" s="907">
        <v>0.1</v>
      </c>
      <c r="F26" s="907">
        <v>4.7</v>
      </c>
      <c r="G26" s="907">
        <v>11.7</v>
      </c>
      <c r="H26" s="908">
        <v>28.3</v>
      </c>
      <c r="I26" s="1074" t="s">
        <v>94</v>
      </c>
      <c r="J26" s="1058"/>
    </row>
    <row r="27" spans="1:10" ht="15.95" customHeight="1">
      <c r="A27" s="1286" t="s">
        <v>97</v>
      </c>
      <c r="B27" s="1292"/>
      <c r="C27" s="881">
        <v>44</v>
      </c>
      <c r="D27" s="873">
        <v>1.6</v>
      </c>
      <c r="E27" s="873">
        <v>1.9</v>
      </c>
      <c r="F27" s="873">
        <v>2.4</v>
      </c>
      <c r="G27" s="873">
        <v>20.5</v>
      </c>
      <c r="H27" s="914">
        <v>6</v>
      </c>
      <c r="I27" s="1340" t="s">
        <v>150</v>
      </c>
      <c r="J27" s="1169"/>
    </row>
    <row r="28" spans="1:10" ht="15.95" customHeight="1">
      <c r="A28" s="16"/>
      <c r="B28" s="754" t="s">
        <v>95</v>
      </c>
      <c r="C28" s="909">
        <v>43</v>
      </c>
      <c r="D28" s="907">
        <v>1.3</v>
      </c>
      <c r="E28" s="907">
        <v>1.9</v>
      </c>
      <c r="F28" s="907">
        <v>1.5</v>
      </c>
      <c r="G28" s="907">
        <v>16.899999999999999</v>
      </c>
      <c r="H28" s="908">
        <v>5.9</v>
      </c>
      <c r="I28" s="1074" t="s">
        <v>95</v>
      </c>
      <c r="J28" s="1053"/>
    </row>
    <row r="29" spans="1:10" ht="15.95" customHeight="1">
      <c r="A29" s="16"/>
      <c r="B29" s="754" t="s">
        <v>92</v>
      </c>
      <c r="C29" s="909">
        <v>43</v>
      </c>
      <c r="D29" s="907">
        <v>1</v>
      </c>
      <c r="E29" s="907">
        <v>4.5</v>
      </c>
      <c r="F29" s="907">
        <v>1.7</v>
      </c>
      <c r="G29" s="907">
        <v>25.8</v>
      </c>
      <c r="H29" s="908">
        <v>5.9</v>
      </c>
      <c r="I29" s="1074" t="s">
        <v>92</v>
      </c>
      <c r="J29" s="1058"/>
    </row>
    <row r="30" spans="1:10" ht="15.95" customHeight="1">
      <c r="A30" s="16"/>
      <c r="B30" s="754" t="s">
        <v>93</v>
      </c>
      <c r="C30" s="909">
        <v>46</v>
      </c>
      <c r="D30" s="907">
        <v>3.6</v>
      </c>
      <c r="E30" s="907">
        <v>0.6</v>
      </c>
      <c r="F30" s="907">
        <v>5.2</v>
      </c>
      <c r="G30" s="907">
        <v>15.5</v>
      </c>
      <c r="H30" s="908">
        <v>4.9000000000000004</v>
      </c>
      <c r="I30" s="1074" t="s">
        <v>93</v>
      </c>
      <c r="J30" s="1058"/>
    </row>
    <row r="31" spans="1:10" ht="15.95" customHeight="1">
      <c r="A31" s="52"/>
      <c r="B31" s="755" t="s">
        <v>94</v>
      </c>
      <c r="C31" s="910">
        <v>44</v>
      </c>
      <c r="D31" s="911">
        <v>1.3</v>
      </c>
      <c r="E31" s="911">
        <v>0.2</v>
      </c>
      <c r="F31" s="911">
        <v>2.2000000000000002</v>
      </c>
      <c r="G31" s="911">
        <v>21.5</v>
      </c>
      <c r="H31" s="912">
        <v>6.9</v>
      </c>
      <c r="I31" s="1075" t="s">
        <v>94</v>
      </c>
      <c r="J31" s="1059"/>
    </row>
    <row r="32" spans="1:10" ht="15.95" customHeight="1">
      <c r="A32" s="1305" t="s">
        <v>214</v>
      </c>
      <c r="B32" s="1306"/>
      <c r="C32" s="1306"/>
      <c r="D32" s="1306"/>
      <c r="E32" s="1307"/>
      <c r="F32" s="1339" t="s">
        <v>361</v>
      </c>
      <c r="G32" s="1339"/>
      <c r="H32" s="1339"/>
      <c r="I32" s="1339"/>
      <c r="J32" s="1339"/>
    </row>
    <row r="33" spans="1:10">
      <c r="A33" s="1332" t="s">
        <v>341</v>
      </c>
      <c r="B33" s="1332"/>
      <c r="C33" s="1332"/>
      <c r="D33" s="1332"/>
      <c r="E33" s="1332"/>
      <c r="F33" s="1171" t="s">
        <v>339</v>
      </c>
      <c r="G33" s="1171"/>
      <c r="H33" s="1171"/>
      <c r="I33" s="1171"/>
      <c r="J33" s="1171"/>
    </row>
  </sheetData>
  <mergeCells count="21">
    <mergeCell ref="I17:J17"/>
    <mergeCell ref="I12:J12"/>
    <mergeCell ref="I27:J27"/>
    <mergeCell ref="A12:B12"/>
    <mergeCell ref="A17:B17"/>
    <mergeCell ref="A33:E33"/>
    <mergeCell ref="F33:J33"/>
    <mergeCell ref="A1:J1"/>
    <mergeCell ref="A2:J2"/>
    <mergeCell ref="I4:J6"/>
    <mergeCell ref="A4:B6"/>
    <mergeCell ref="D4:F4"/>
    <mergeCell ref="G4:H4"/>
    <mergeCell ref="C4:C5"/>
    <mergeCell ref="A7:B7"/>
    <mergeCell ref="I7:J7"/>
    <mergeCell ref="A32:E32"/>
    <mergeCell ref="F32:J32"/>
    <mergeCell ref="A27:B27"/>
    <mergeCell ref="A22:B22"/>
    <mergeCell ref="I22:J22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N34"/>
  <sheetViews>
    <sheetView rightToLeft="1" view="pageBreakPreview" topLeftCell="A13" zoomScaleSheetLayoutView="100" workbookViewId="0">
      <selection activeCell="H11" sqref="H11"/>
    </sheetView>
  </sheetViews>
  <sheetFormatPr defaultRowHeight="14.25"/>
  <cols>
    <col min="1" max="1" width="11.125" customWidth="1"/>
    <col min="2" max="2" width="5.625" customWidth="1"/>
    <col min="3" max="4" width="8.375" customWidth="1"/>
    <col min="5" max="5" width="8.125" customWidth="1"/>
    <col min="6" max="6" width="6.25" customWidth="1"/>
    <col min="7" max="7" width="9.375" customWidth="1"/>
    <col min="8" max="8" width="7" customWidth="1"/>
    <col min="9" max="9" width="6.75" customWidth="1"/>
    <col min="10" max="10" width="12" customWidth="1"/>
  </cols>
  <sheetData>
    <row r="1" spans="1:14" ht="21" customHeight="1">
      <c r="A1" s="1238" t="s">
        <v>401</v>
      </c>
      <c r="B1" s="1238"/>
      <c r="C1" s="1238"/>
      <c r="D1" s="1238"/>
      <c r="E1" s="1238"/>
      <c r="F1" s="1238"/>
      <c r="G1" s="1238"/>
      <c r="H1" s="1238"/>
      <c r="I1" s="1238"/>
      <c r="J1" s="1238"/>
    </row>
    <row r="2" spans="1:14" ht="32.25" customHeight="1">
      <c r="A2" s="1129" t="s">
        <v>402</v>
      </c>
      <c r="B2" s="1129"/>
      <c r="C2" s="1129"/>
      <c r="D2" s="1129"/>
      <c r="E2" s="1129"/>
      <c r="F2" s="1129"/>
      <c r="G2" s="1129"/>
      <c r="H2" s="1129"/>
      <c r="I2" s="1129"/>
      <c r="J2" s="1129"/>
    </row>
    <row r="3" spans="1:14" ht="6" customHeight="1">
      <c r="A3" s="5"/>
    </row>
    <row r="4" spans="1:14" ht="18.75" customHeight="1">
      <c r="A4" s="1114" t="s">
        <v>169</v>
      </c>
      <c r="B4" s="1143"/>
      <c r="C4" s="1126" t="s">
        <v>146</v>
      </c>
      <c r="D4" s="1127"/>
      <c r="E4" s="1127"/>
      <c r="F4" s="1124" t="s">
        <v>156</v>
      </c>
      <c r="G4" s="1128"/>
      <c r="H4" s="1176" t="s">
        <v>51</v>
      </c>
      <c r="I4" s="1106" t="s">
        <v>85</v>
      </c>
      <c r="J4" s="1159"/>
    </row>
    <row r="5" spans="1:14" ht="37.5" customHeight="1">
      <c r="A5" s="1134"/>
      <c r="B5" s="1293"/>
      <c r="C5" s="71" t="s">
        <v>71</v>
      </c>
      <c r="D5" s="4" t="s">
        <v>202</v>
      </c>
      <c r="E5" s="4" t="s">
        <v>349</v>
      </c>
      <c r="F5" s="4" t="s">
        <v>182</v>
      </c>
      <c r="G5" s="4" t="s">
        <v>77</v>
      </c>
      <c r="H5" s="1178"/>
      <c r="I5" s="1136"/>
      <c r="J5" s="1137"/>
    </row>
    <row r="6" spans="1:14" ht="37.5" customHeight="1">
      <c r="A6" s="1135"/>
      <c r="B6" s="1294"/>
      <c r="C6" s="788" t="s">
        <v>302</v>
      </c>
      <c r="D6" s="788" t="s">
        <v>74</v>
      </c>
      <c r="E6" s="810" t="s">
        <v>342</v>
      </c>
      <c r="F6" s="788" t="s">
        <v>73</v>
      </c>
      <c r="G6" s="788" t="s">
        <v>75</v>
      </c>
      <c r="H6" s="199" t="s">
        <v>52</v>
      </c>
      <c r="I6" s="1185"/>
      <c r="J6" s="1137"/>
    </row>
    <row r="7" spans="1:14" ht="18" customHeight="1">
      <c r="A7" s="1258" t="s">
        <v>263</v>
      </c>
      <c r="B7" s="1341"/>
      <c r="C7" s="795">
        <v>2.5</v>
      </c>
      <c r="D7" s="763">
        <v>46.5</v>
      </c>
      <c r="E7" s="763">
        <v>4.5999999999999996</v>
      </c>
      <c r="F7" s="763">
        <v>1.9</v>
      </c>
      <c r="G7" s="763">
        <v>0.5</v>
      </c>
      <c r="H7" s="850">
        <v>100</v>
      </c>
      <c r="I7" s="1164" t="s">
        <v>262</v>
      </c>
      <c r="J7" s="1278"/>
    </row>
    <row r="8" spans="1:14" ht="18" customHeight="1">
      <c r="A8" s="67"/>
      <c r="B8" s="68" t="s">
        <v>95</v>
      </c>
      <c r="C8" s="842">
        <v>1.5</v>
      </c>
      <c r="D8" s="762">
        <v>51.9</v>
      </c>
      <c r="E8" s="762">
        <v>6.4</v>
      </c>
      <c r="F8" s="762">
        <v>1</v>
      </c>
      <c r="G8" s="762">
        <v>0.5</v>
      </c>
      <c r="H8" s="851">
        <v>100</v>
      </c>
      <c r="I8" s="1051" t="s">
        <v>87</v>
      </c>
      <c r="J8" s="1053"/>
    </row>
    <row r="9" spans="1:14" ht="18" customHeight="1">
      <c r="A9" s="66"/>
      <c r="B9" s="68" t="s">
        <v>92</v>
      </c>
      <c r="C9" s="842">
        <v>2.4</v>
      </c>
      <c r="D9" s="762">
        <v>44</v>
      </c>
      <c r="E9" s="762">
        <v>4.5999999999999996</v>
      </c>
      <c r="F9" s="762">
        <v>1.1000000000000001</v>
      </c>
      <c r="G9" s="762">
        <v>0.7</v>
      </c>
      <c r="H9" s="851">
        <v>100</v>
      </c>
      <c r="I9" s="1051" t="s">
        <v>88</v>
      </c>
      <c r="J9" s="1053"/>
    </row>
    <row r="10" spans="1:14" ht="18" customHeight="1">
      <c r="A10" s="66"/>
      <c r="B10" s="68" t="s">
        <v>93</v>
      </c>
      <c r="C10" s="842">
        <v>2.7</v>
      </c>
      <c r="D10" s="762">
        <v>42.6</v>
      </c>
      <c r="E10" s="762">
        <v>2.7</v>
      </c>
      <c r="F10" s="762">
        <v>3.1</v>
      </c>
      <c r="G10" s="762">
        <v>0.3</v>
      </c>
      <c r="H10" s="851">
        <v>100</v>
      </c>
      <c r="I10" s="1051" t="s">
        <v>89</v>
      </c>
      <c r="J10" s="1053"/>
    </row>
    <row r="11" spans="1:14" ht="18" customHeight="1">
      <c r="A11" s="66"/>
      <c r="B11" s="68" t="s">
        <v>94</v>
      </c>
      <c r="C11" s="842">
        <v>3.2</v>
      </c>
      <c r="D11" s="762">
        <v>47.1</v>
      </c>
      <c r="E11" s="762">
        <v>4.7</v>
      </c>
      <c r="F11" s="762">
        <v>2.2999999999999998</v>
      </c>
      <c r="G11" s="762">
        <v>0.6</v>
      </c>
      <c r="H11" s="851">
        <v>100</v>
      </c>
      <c r="I11" s="1051" t="s">
        <v>90</v>
      </c>
      <c r="J11" s="1053"/>
    </row>
    <row r="12" spans="1:14" ht="18" customHeight="1">
      <c r="A12" s="1264" t="s">
        <v>117</v>
      </c>
      <c r="B12" s="1265"/>
      <c r="C12" s="842">
        <v>0</v>
      </c>
      <c r="D12" s="762">
        <v>10.4</v>
      </c>
      <c r="E12" s="762">
        <v>0.7</v>
      </c>
      <c r="F12" s="762">
        <v>0.2</v>
      </c>
      <c r="G12" s="762">
        <v>0.2</v>
      </c>
      <c r="H12" s="851">
        <v>100</v>
      </c>
      <c r="I12" s="1168" t="s">
        <v>100</v>
      </c>
      <c r="J12" s="1169"/>
    </row>
    <row r="13" spans="1:14" ht="18" customHeight="1">
      <c r="A13" s="64"/>
      <c r="B13" s="69" t="s">
        <v>95</v>
      </c>
      <c r="C13" s="840">
        <v>0.1</v>
      </c>
      <c r="D13" s="764">
        <v>12.5</v>
      </c>
      <c r="E13" s="764">
        <v>1</v>
      </c>
      <c r="F13" s="764">
        <v>0.1</v>
      </c>
      <c r="G13" s="764">
        <v>0.3</v>
      </c>
      <c r="H13" s="851">
        <v>100</v>
      </c>
      <c r="I13" s="1054" t="s">
        <v>87</v>
      </c>
      <c r="J13" s="1058"/>
      <c r="N13" t="s">
        <v>407</v>
      </c>
    </row>
    <row r="14" spans="1:14" ht="18" customHeight="1">
      <c r="A14" s="64"/>
      <c r="B14" s="69" t="s">
        <v>92</v>
      </c>
      <c r="C14" s="840">
        <v>0.1</v>
      </c>
      <c r="D14" s="764">
        <v>9.3000000000000007</v>
      </c>
      <c r="E14" s="764">
        <v>0.4</v>
      </c>
      <c r="F14" s="1022" t="s">
        <v>409</v>
      </c>
      <c r="G14" s="764">
        <v>0.2</v>
      </c>
      <c r="H14" s="851">
        <v>100</v>
      </c>
      <c r="I14" s="1054" t="s">
        <v>88</v>
      </c>
      <c r="J14" s="1058"/>
    </row>
    <row r="15" spans="1:14" ht="18" customHeight="1">
      <c r="A15" s="64"/>
      <c r="B15" s="69" t="s">
        <v>93</v>
      </c>
      <c r="C15" s="840">
        <v>0</v>
      </c>
      <c r="D15" s="764">
        <v>6</v>
      </c>
      <c r="E15" s="764">
        <v>0.6</v>
      </c>
      <c r="F15" s="1022" t="s">
        <v>409</v>
      </c>
      <c r="G15" s="764">
        <v>0.1</v>
      </c>
      <c r="H15" s="851">
        <v>100</v>
      </c>
      <c r="I15" s="1054" t="s">
        <v>89</v>
      </c>
      <c r="J15" s="1058"/>
    </row>
    <row r="16" spans="1:14" ht="18" customHeight="1">
      <c r="A16" s="65"/>
      <c r="B16" s="69" t="s">
        <v>94</v>
      </c>
      <c r="C16" s="840">
        <v>0</v>
      </c>
      <c r="D16" s="764">
        <v>20</v>
      </c>
      <c r="E16" s="764">
        <v>1.2</v>
      </c>
      <c r="F16" s="764">
        <v>1</v>
      </c>
      <c r="G16" s="764">
        <v>0.2</v>
      </c>
      <c r="H16" s="851">
        <v>100</v>
      </c>
      <c r="I16" s="1054" t="s">
        <v>90</v>
      </c>
      <c r="J16" s="1058"/>
    </row>
    <row r="17" spans="1:10" ht="18" customHeight="1">
      <c r="A17" s="1264" t="s">
        <v>307</v>
      </c>
      <c r="B17" s="1265"/>
      <c r="C17" s="842">
        <v>0.9</v>
      </c>
      <c r="D17" s="762">
        <v>18.600000000000001</v>
      </c>
      <c r="E17" s="762">
        <v>0.4</v>
      </c>
      <c r="F17" s="762">
        <v>0.3</v>
      </c>
      <c r="G17" s="762">
        <v>0.6</v>
      </c>
      <c r="H17" s="851">
        <v>100</v>
      </c>
      <c r="I17" s="1340" t="s">
        <v>311</v>
      </c>
      <c r="J17" s="1169"/>
    </row>
    <row r="18" spans="1:10" ht="18" customHeight="1">
      <c r="A18" s="64"/>
      <c r="B18" s="69" t="s">
        <v>95</v>
      </c>
      <c r="C18" s="1021" t="s">
        <v>409</v>
      </c>
      <c r="D18" s="764">
        <v>18.5</v>
      </c>
      <c r="E18" s="764">
        <v>0.3</v>
      </c>
      <c r="F18" s="764">
        <v>0.1</v>
      </c>
      <c r="G18" s="764">
        <v>0.8</v>
      </c>
      <c r="H18" s="851">
        <v>100</v>
      </c>
      <c r="I18" s="1054" t="s">
        <v>87</v>
      </c>
      <c r="J18" s="1058"/>
    </row>
    <row r="19" spans="1:10" ht="18" customHeight="1">
      <c r="A19" s="64"/>
      <c r="B19" s="69" t="s">
        <v>92</v>
      </c>
      <c r="C19" s="1021" t="s">
        <v>409</v>
      </c>
      <c r="D19" s="764">
        <v>18.2</v>
      </c>
      <c r="E19" s="764">
        <v>0</v>
      </c>
      <c r="F19" s="1022" t="s">
        <v>409</v>
      </c>
      <c r="G19" s="764">
        <v>0.7</v>
      </c>
      <c r="H19" s="851">
        <v>100</v>
      </c>
      <c r="I19" s="1054" t="s">
        <v>88</v>
      </c>
      <c r="J19" s="1058"/>
    </row>
    <row r="20" spans="1:10" ht="18" customHeight="1">
      <c r="A20" s="64"/>
      <c r="B20" s="69" t="s">
        <v>93</v>
      </c>
      <c r="C20" s="840">
        <v>1.1000000000000001</v>
      </c>
      <c r="D20" s="764">
        <v>14.5</v>
      </c>
      <c r="E20" s="764">
        <v>1.1000000000000001</v>
      </c>
      <c r="F20" s="764">
        <v>0.2</v>
      </c>
      <c r="G20" s="764">
        <v>0.6</v>
      </c>
      <c r="H20" s="851">
        <v>100</v>
      </c>
      <c r="I20" s="1054" t="s">
        <v>89</v>
      </c>
      <c r="J20" s="1058"/>
    </row>
    <row r="21" spans="1:10" ht="18" customHeight="1">
      <c r="A21" s="65"/>
      <c r="B21" s="69" t="s">
        <v>94</v>
      </c>
      <c r="C21" s="840">
        <v>1.6</v>
      </c>
      <c r="D21" s="764">
        <v>22.5</v>
      </c>
      <c r="E21" s="764">
        <v>0.1</v>
      </c>
      <c r="F21" s="764">
        <v>0.6</v>
      </c>
      <c r="G21" s="764">
        <v>0.4</v>
      </c>
      <c r="H21" s="851">
        <v>100</v>
      </c>
      <c r="I21" s="1054" t="s">
        <v>90</v>
      </c>
      <c r="J21" s="1058"/>
    </row>
    <row r="22" spans="1:10" ht="18" customHeight="1">
      <c r="A22" s="1342" t="s">
        <v>352</v>
      </c>
      <c r="B22" s="1343"/>
      <c r="C22" s="842">
        <v>2.7</v>
      </c>
      <c r="D22" s="762">
        <v>41.4</v>
      </c>
      <c r="E22" s="762">
        <v>2.7</v>
      </c>
      <c r="F22" s="762">
        <v>0.5</v>
      </c>
      <c r="G22" s="762">
        <v>0.4</v>
      </c>
      <c r="H22" s="851">
        <v>100</v>
      </c>
      <c r="I22" s="1340" t="s">
        <v>354</v>
      </c>
      <c r="J22" s="1169"/>
    </row>
    <row r="23" spans="1:10" ht="18" customHeight="1">
      <c r="A23" s="64"/>
      <c r="B23" s="69" t="s">
        <v>95</v>
      </c>
      <c r="C23" s="840">
        <v>3.2</v>
      </c>
      <c r="D23" s="764">
        <v>38.700000000000003</v>
      </c>
      <c r="E23" s="764">
        <v>3.6</v>
      </c>
      <c r="F23" s="764">
        <v>0.5</v>
      </c>
      <c r="G23" s="764">
        <v>0.5</v>
      </c>
      <c r="H23" s="851">
        <v>100</v>
      </c>
      <c r="I23" s="1054" t="s">
        <v>87</v>
      </c>
      <c r="J23" s="1058"/>
    </row>
    <row r="24" spans="1:10" ht="18" customHeight="1">
      <c r="A24" s="64"/>
      <c r="B24" s="69" t="s">
        <v>92</v>
      </c>
      <c r="C24" s="840">
        <v>3.4</v>
      </c>
      <c r="D24" s="764">
        <v>40</v>
      </c>
      <c r="E24" s="764">
        <v>3.6</v>
      </c>
      <c r="F24" s="764">
        <v>1</v>
      </c>
      <c r="G24" s="764">
        <v>0.6</v>
      </c>
      <c r="H24" s="851">
        <v>100</v>
      </c>
      <c r="I24" s="1054" t="s">
        <v>88</v>
      </c>
      <c r="J24" s="1058"/>
    </row>
    <row r="25" spans="1:10" ht="18" customHeight="1">
      <c r="A25" s="64"/>
      <c r="B25" s="69" t="s">
        <v>93</v>
      </c>
      <c r="C25" s="840">
        <v>2</v>
      </c>
      <c r="D25" s="764">
        <v>45</v>
      </c>
      <c r="E25" s="764">
        <v>2</v>
      </c>
      <c r="F25" s="764">
        <v>0.2</v>
      </c>
      <c r="G25" s="764">
        <v>0.3</v>
      </c>
      <c r="H25" s="851">
        <v>100</v>
      </c>
      <c r="I25" s="1054" t="s">
        <v>89</v>
      </c>
      <c r="J25" s="1058"/>
    </row>
    <row r="26" spans="1:10" ht="18" customHeight="1">
      <c r="A26" s="65"/>
      <c r="B26" s="69" t="s">
        <v>94</v>
      </c>
      <c r="C26" s="840">
        <v>2.5</v>
      </c>
      <c r="D26" s="764">
        <v>41.2</v>
      </c>
      <c r="E26" s="764">
        <v>1.8</v>
      </c>
      <c r="F26" s="764">
        <v>0.4</v>
      </c>
      <c r="G26" s="764">
        <v>0.1</v>
      </c>
      <c r="H26" s="851">
        <v>100</v>
      </c>
      <c r="I26" s="1054" t="s">
        <v>90</v>
      </c>
      <c r="J26" s="1058"/>
    </row>
    <row r="27" spans="1:10" ht="18" customHeight="1">
      <c r="A27" s="1264" t="s">
        <v>97</v>
      </c>
      <c r="B27" s="1265"/>
      <c r="C27" s="842">
        <v>2.9</v>
      </c>
      <c r="D27" s="762">
        <v>55.2</v>
      </c>
      <c r="E27" s="762">
        <v>6.2</v>
      </c>
      <c r="F27" s="762">
        <v>2.7</v>
      </c>
      <c r="G27" s="762">
        <v>0.6</v>
      </c>
      <c r="H27" s="851">
        <v>100</v>
      </c>
      <c r="I27" s="1168" t="s">
        <v>103</v>
      </c>
      <c r="J27" s="1169"/>
    </row>
    <row r="28" spans="1:10" ht="18" customHeight="1">
      <c r="A28" s="64"/>
      <c r="B28" s="69" t="s">
        <v>95</v>
      </c>
      <c r="C28" s="840">
        <v>1.3</v>
      </c>
      <c r="D28" s="764">
        <v>61.5</v>
      </c>
      <c r="E28" s="764">
        <v>8.1</v>
      </c>
      <c r="F28" s="764">
        <v>1.2</v>
      </c>
      <c r="G28" s="764">
        <v>0.4</v>
      </c>
      <c r="H28" s="851">
        <v>100</v>
      </c>
      <c r="I28" s="1054" t="s">
        <v>87</v>
      </c>
      <c r="J28" s="1058"/>
    </row>
    <row r="29" spans="1:10" ht="18" customHeight="1">
      <c r="A29" s="64"/>
      <c r="B29" s="69" t="s">
        <v>92</v>
      </c>
      <c r="C29" s="840">
        <v>2.6</v>
      </c>
      <c r="D29" s="764">
        <v>50.6</v>
      </c>
      <c r="E29" s="764">
        <v>5.8</v>
      </c>
      <c r="F29" s="764">
        <v>1.4</v>
      </c>
      <c r="G29" s="764">
        <v>0.7</v>
      </c>
      <c r="H29" s="851">
        <v>100</v>
      </c>
      <c r="I29" s="1054" t="s">
        <v>88</v>
      </c>
      <c r="J29" s="1058"/>
    </row>
    <row r="30" spans="1:10" ht="18" customHeight="1">
      <c r="A30" s="64"/>
      <c r="B30" s="69" t="s">
        <v>93</v>
      </c>
      <c r="C30" s="840">
        <v>4</v>
      </c>
      <c r="D30" s="764">
        <v>56</v>
      </c>
      <c r="E30" s="764">
        <v>3.9</v>
      </c>
      <c r="F30" s="764">
        <v>6</v>
      </c>
      <c r="G30" s="764">
        <v>0.3</v>
      </c>
      <c r="H30" s="851">
        <v>100</v>
      </c>
      <c r="I30" s="1054" t="s">
        <v>89</v>
      </c>
      <c r="J30" s="1058"/>
    </row>
    <row r="31" spans="1:10" ht="18" customHeight="1">
      <c r="A31" s="53"/>
      <c r="B31" s="70" t="s">
        <v>94</v>
      </c>
      <c r="C31" s="841">
        <v>3.7</v>
      </c>
      <c r="D31" s="794">
        <v>54</v>
      </c>
      <c r="E31" s="794">
        <v>6.4</v>
      </c>
      <c r="F31" s="794">
        <v>3.1</v>
      </c>
      <c r="G31" s="794">
        <v>0.7</v>
      </c>
      <c r="H31" s="852">
        <v>100</v>
      </c>
      <c r="I31" s="1056" t="s">
        <v>90</v>
      </c>
      <c r="J31" s="1059"/>
    </row>
    <row r="32" spans="1:10" hidden="1">
      <c r="H32" s="722" t="e">
        <f>G32+F32+E32+D32+C32+'2-9'!H32+'2-9'!G32+'2-9'!F32+'2-9'!E32+'2-9'!D32</f>
        <v>#VALUE!</v>
      </c>
    </row>
    <row r="33" spans="1:10" ht="20.25">
      <c r="A33" s="1305" t="s">
        <v>298</v>
      </c>
      <c r="B33" s="1306"/>
      <c r="C33" s="1306"/>
      <c r="D33" s="1306"/>
      <c r="E33" s="1307"/>
      <c r="F33" s="1171" t="s">
        <v>299</v>
      </c>
      <c r="G33" s="1171"/>
      <c r="H33" s="1171"/>
      <c r="I33" s="1171"/>
      <c r="J33" s="1171"/>
    </row>
    <row r="34" spans="1:10">
      <c r="A34" s="1187" t="s">
        <v>308</v>
      </c>
      <c r="B34" s="1187"/>
      <c r="C34" s="1187"/>
      <c r="D34" s="1187"/>
      <c r="E34" s="1187"/>
      <c r="F34" s="1171" t="s">
        <v>339</v>
      </c>
      <c r="G34" s="1171"/>
      <c r="H34" s="1171"/>
      <c r="I34" s="1171"/>
      <c r="J34" s="1171"/>
    </row>
  </sheetData>
  <mergeCells count="21">
    <mergeCell ref="A27:B27"/>
    <mergeCell ref="I22:J22"/>
    <mergeCell ref="I12:J12"/>
    <mergeCell ref="I17:J17"/>
    <mergeCell ref="I27:J27"/>
    <mergeCell ref="A34:E34"/>
    <mergeCell ref="F34:J34"/>
    <mergeCell ref="A1:J1"/>
    <mergeCell ref="I4:J6"/>
    <mergeCell ref="A4:B6"/>
    <mergeCell ref="H4:H5"/>
    <mergeCell ref="C4:E4"/>
    <mergeCell ref="F4:G4"/>
    <mergeCell ref="A2:J2"/>
    <mergeCell ref="A7:B7"/>
    <mergeCell ref="I7:J7"/>
    <mergeCell ref="A12:B12"/>
    <mergeCell ref="A17:B17"/>
    <mergeCell ref="A22:B22"/>
    <mergeCell ref="A33:E33"/>
    <mergeCell ref="F33:J33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S63"/>
  <sheetViews>
    <sheetView rightToLeft="1" view="pageBreakPreview" zoomScale="106" zoomScaleSheetLayoutView="106" workbookViewId="0">
      <selection activeCell="H11" sqref="H11"/>
    </sheetView>
  </sheetViews>
  <sheetFormatPr defaultRowHeight="14.25"/>
  <cols>
    <col min="1" max="1" width="10.125" customWidth="1"/>
    <col min="2" max="2" width="5.75" customWidth="1"/>
    <col min="3" max="3" width="8.125" customWidth="1"/>
    <col min="4" max="4" width="7.25" customWidth="1"/>
    <col min="5" max="5" width="7.875" customWidth="1"/>
    <col min="6" max="6" width="6.375" customWidth="1"/>
    <col min="7" max="7" width="5.75" customWidth="1"/>
    <col min="8" max="8" width="10.5" customWidth="1"/>
    <col min="9" max="9" width="6.125" customWidth="1"/>
    <col min="10" max="10" width="12.125" customWidth="1"/>
  </cols>
  <sheetData>
    <row r="1" spans="1:19" ht="23.25">
      <c r="A1" s="1102" t="s">
        <v>403</v>
      </c>
      <c r="B1" s="1102"/>
      <c r="C1" s="1102"/>
      <c r="D1" s="1102"/>
      <c r="E1" s="1102"/>
      <c r="F1" s="1102"/>
      <c r="G1" s="1102"/>
      <c r="H1" s="1102"/>
      <c r="I1" s="1102"/>
      <c r="J1" s="1102"/>
    </row>
    <row r="2" spans="1:19" ht="29.25" customHeight="1">
      <c r="A2" s="1129" t="s">
        <v>404</v>
      </c>
      <c r="B2" s="1129"/>
      <c r="C2" s="1129"/>
      <c r="D2" s="1129"/>
      <c r="E2" s="1129"/>
      <c r="F2" s="1129"/>
      <c r="G2" s="1129"/>
      <c r="H2" s="1129"/>
      <c r="I2" s="1129"/>
      <c r="J2" s="1129"/>
      <c r="K2" s="6"/>
      <c r="L2" s="6"/>
      <c r="M2" s="6"/>
      <c r="N2" s="6"/>
      <c r="O2" s="6"/>
      <c r="P2" s="6"/>
      <c r="Q2" s="6"/>
      <c r="R2" s="6"/>
      <c r="S2" s="6"/>
    </row>
    <row r="3" spans="1:19" ht="6" customHeight="1">
      <c r="A3" s="21"/>
      <c r="B3" s="17"/>
      <c r="C3" s="17"/>
      <c r="D3" s="17"/>
      <c r="E3" s="17"/>
      <c r="F3" s="17"/>
      <c r="G3" s="17"/>
      <c r="H3" s="17"/>
      <c r="I3" s="17"/>
      <c r="J3" s="17"/>
      <c r="K3" s="6"/>
      <c r="L3" s="6"/>
      <c r="M3" s="6"/>
      <c r="N3" s="6"/>
      <c r="O3" s="6"/>
      <c r="P3" s="6"/>
      <c r="Q3" s="6"/>
      <c r="R3" s="6"/>
      <c r="S3" s="6"/>
    </row>
    <row r="4" spans="1:19" s="27" customFormat="1" ht="18.75" customHeight="1">
      <c r="A4" s="1131" t="s">
        <v>169</v>
      </c>
      <c r="B4" s="1194"/>
      <c r="C4" s="299" t="s">
        <v>274</v>
      </c>
      <c r="D4" s="1345" t="s">
        <v>157</v>
      </c>
      <c r="E4" s="1279"/>
      <c r="F4" s="1230" t="s">
        <v>156</v>
      </c>
      <c r="G4" s="1230"/>
      <c r="H4" s="1231"/>
      <c r="I4" s="1239" t="s">
        <v>85</v>
      </c>
      <c r="J4" s="1119"/>
      <c r="K4" s="6"/>
      <c r="L4" s="6"/>
      <c r="M4" s="6"/>
      <c r="N4" s="6"/>
      <c r="O4" s="6"/>
      <c r="P4" s="6"/>
      <c r="Q4" s="6"/>
      <c r="R4" s="6"/>
      <c r="S4" s="6"/>
    </row>
    <row r="5" spans="1:19" s="6" customFormat="1" ht="40.5">
      <c r="A5" s="1132"/>
      <c r="B5" s="1346"/>
      <c r="C5" s="1120" t="s">
        <v>145</v>
      </c>
      <c r="D5" s="144" t="s">
        <v>62</v>
      </c>
      <c r="E5" s="26" t="s">
        <v>64</v>
      </c>
      <c r="F5" s="26" t="s">
        <v>181</v>
      </c>
      <c r="G5" s="26" t="s">
        <v>68</v>
      </c>
      <c r="H5" s="36" t="s">
        <v>417</v>
      </c>
      <c r="I5" s="1120"/>
      <c r="J5" s="1198"/>
    </row>
    <row r="6" spans="1:19" s="6" customFormat="1" ht="25.5" customHeight="1">
      <c r="A6" s="1347"/>
      <c r="B6" s="1348"/>
      <c r="C6" s="1120"/>
      <c r="D6" s="752" t="s">
        <v>63</v>
      </c>
      <c r="E6" s="298" t="s">
        <v>65</v>
      </c>
      <c r="F6" s="298" t="s">
        <v>67</v>
      </c>
      <c r="G6" s="298" t="s">
        <v>69</v>
      </c>
      <c r="H6" s="58" t="s">
        <v>70</v>
      </c>
      <c r="I6" s="1121"/>
      <c r="J6" s="1198"/>
    </row>
    <row r="7" spans="1:19" s="6" customFormat="1" ht="18" customHeight="1">
      <c r="A7" s="1215" t="s">
        <v>263</v>
      </c>
      <c r="B7" s="1259"/>
      <c r="C7" s="878">
        <v>130</v>
      </c>
      <c r="D7" s="798">
        <v>3.1</v>
      </c>
      <c r="E7" s="798">
        <v>5</v>
      </c>
      <c r="F7" s="798">
        <v>1.6</v>
      </c>
      <c r="G7" s="798">
        <v>2.7</v>
      </c>
      <c r="H7" s="913">
        <v>3.3</v>
      </c>
      <c r="I7" s="1262" t="s">
        <v>262</v>
      </c>
      <c r="J7" s="1344"/>
    </row>
    <row r="8" spans="1:19" s="6" customFormat="1" ht="18" customHeight="1">
      <c r="A8" s="41"/>
      <c r="B8" s="68" t="s">
        <v>87</v>
      </c>
      <c r="C8" s="881">
        <v>125</v>
      </c>
      <c r="D8" s="873">
        <v>3.7</v>
      </c>
      <c r="E8" s="873">
        <v>6.6</v>
      </c>
      <c r="F8" s="873">
        <v>1.8</v>
      </c>
      <c r="G8" s="873">
        <v>2.7</v>
      </c>
      <c r="H8" s="914">
        <v>3.4</v>
      </c>
      <c r="I8" s="1068" t="s">
        <v>87</v>
      </c>
      <c r="J8" s="1069"/>
    </row>
    <row r="9" spans="1:19" s="6" customFormat="1" ht="18" customHeight="1">
      <c r="A9" s="34"/>
      <c r="B9" s="68" t="s">
        <v>88</v>
      </c>
      <c r="C9" s="881">
        <v>128</v>
      </c>
      <c r="D9" s="873">
        <v>3.7</v>
      </c>
      <c r="E9" s="873">
        <v>5.6</v>
      </c>
      <c r="F9" s="873">
        <v>1.7</v>
      </c>
      <c r="G9" s="873">
        <v>2.7</v>
      </c>
      <c r="H9" s="914">
        <v>3.5</v>
      </c>
      <c r="I9" s="1068" t="s">
        <v>88</v>
      </c>
      <c r="J9" s="1069"/>
    </row>
    <row r="10" spans="1:19" s="6" customFormat="1" ht="18" customHeight="1">
      <c r="A10" s="34"/>
      <c r="B10" s="68" t="s">
        <v>89</v>
      </c>
      <c r="C10" s="881">
        <v>132</v>
      </c>
      <c r="D10" s="873">
        <v>3</v>
      </c>
      <c r="E10" s="873">
        <v>3.8</v>
      </c>
      <c r="F10" s="873">
        <v>1.5</v>
      </c>
      <c r="G10" s="873">
        <v>2.7</v>
      </c>
      <c r="H10" s="914">
        <v>3.5</v>
      </c>
      <c r="I10" s="1068" t="s">
        <v>89</v>
      </c>
      <c r="J10" s="1069"/>
    </row>
    <row r="11" spans="1:19" s="6" customFormat="1" ht="18" customHeight="1">
      <c r="A11" s="34"/>
      <c r="B11" s="68" t="s">
        <v>90</v>
      </c>
      <c r="C11" s="881">
        <v>130</v>
      </c>
      <c r="D11" s="873">
        <v>2.5</v>
      </c>
      <c r="E11" s="873">
        <v>2.8</v>
      </c>
      <c r="F11" s="873">
        <v>1.6</v>
      </c>
      <c r="G11" s="873">
        <v>2.5</v>
      </c>
      <c r="H11" s="914">
        <v>3</v>
      </c>
      <c r="I11" s="1068" t="s">
        <v>90</v>
      </c>
      <c r="J11" s="1069"/>
    </row>
    <row r="12" spans="1:19" s="6" customFormat="1" ht="18" customHeight="1">
      <c r="A12" s="1264" t="s">
        <v>117</v>
      </c>
      <c r="B12" s="1265"/>
      <c r="C12" s="881">
        <v>27</v>
      </c>
      <c r="D12" s="873">
        <v>2</v>
      </c>
      <c r="E12" s="873">
        <v>2.7</v>
      </c>
      <c r="F12" s="873">
        <v>1.4</v>
      </c>
      <c r="G12" s="873">
        <v>6</v>
      </c>
      <c r="H12" s="914">
        <v>2.1</v>
      </c>
      <c r="I12" s="1266" t="s">
        <v>196</v>
      </c>
      <c r="J12" s="1267"/>
    </row>
    <row r="13" spans="1:19" s="6" customFormat="1" ht="18" customHeight="1">
      <c r="A13" s="33"/>
      <c r="B13" s="69" t="s">
        <v>87</v>
      </c>
      <c r="C13" s="909">
        <v>27</v>
      </c>
      <c r="D13" s="907">
        <v>2.1</v>
      </c>
      <c r="E13" s="907">
        <v>3.4</v>
      </c>
      <c r="F13" s="907">
        <v>1.5</v>
      </c>
      <c r="G13" s="907">
        <v>3.6</v>
      </c>
      <c r="H13" s="908">
        <v>2</v>
      </c>
      <c r="I13" s="1040" t="s">
        <v>87</v>
      </c>
      <c r="J13" s="1066"/>
      <c r="N13" s="6" t="s">
        <v>407</v>
      </c>
    </row>
    <row r="14" spans="1:19" s="6" customFormat="1" ht="18" customHeight="1">
      <c r="A14" s="33"/>
      <c r="B14" s="69" t="s">
        <v>88</v>
      </c>
      <c r="C14" s="909">
        <v>28</v>
      </c>
      <c r="D14" s="907">
        <v>1.9</v>
      </c>
      <c r="E14" s="907">
        <v>3.9</v>
      </c>
      <c r="F14" s="907">
        <v>1.4</v>
      </c>
      <c r="G14" s="907">
        <v>4</v>
      </c>
      <c r="H14" s="908">
        <v>2.4</v>
      </c>
      <c r="I14" s="1040" t="s">
        <v>88</v>
      </c>
      <c r="J14" s="1066"/>
    </row>
    <row r="15" spans="1:19" s="6" customFormat="1" ht="18" customHeight="1">
      <c r="A15" s="33"/>
      <c r="B15" s="69" t="s">
        <v>89</v>
      </c>
      <c r="C15" s="909">
        <v>27</v>
      </c>
      <c r="D15" s="907">
        <v>2</v>
      </c>
      <c r="E15" s="907">
        <v>3.2</v>
      </c>
      <c r="F15" s="907">
        <v>1.4</v>
      </c>
      <c r="G15" s="907">
        <v>6.9</v>
      </c>
      <c r="H15" s="908">
        <v>1.9</v>
      </c>
      <c r="I15" s="1040" t="s">
        <v>89</v>
      </c>
      <c r="J15" s="1066"/>
    </row>
    <row r="16" spans="1:19" s="6" customFormat="1" ht="18" customHeight="1">
      <c r="A16" s="737"/>
      <c r="B16" s="69" t="s">
        <v>90</v>
      </c>
      <c r="C16" s="909">
        <v>27</v>
      </c>
      <c r="D16" s="907">
        <v>1.8</v>
      </c>
      <c r="E16" s="907">
        <v>1.9</v>
      </c>
      <c r="F16" s="907">
        <v>1.3</v>
      </c>
      <c r="G16" s="907">
        <v>7.7</v>
      </c>
      <c r="H16" s="908">
        <v>2</v>
      </c>
      <c r="I16" s="1040" t="s">
        <v>90</v>
      </c>
      <c r="J16" s="1066"/>
    </row>
    <row r="17" spans="1:10" s="6" customFormat="1" ht="18" customHeight="1">
      <c r="A17" s="1264" t="s">
        <v>307</v>
      </c>
      <c r="B17" s="1265"/>
      <c r="C17" s="881">
        <v>38</v>
      </c>
      <c r="D17" s="873">
        <v>3.7</v>
      </c>
      <c r="E17" s="873">
        <v>4.0999999999999996</v>
      </c>
      <c r="F17" s="873">
        <v>2.4</v>
      </c>
      <c r="G17" s="873">
        <v>2</v>
      </c>
      <c r="H17" s="914">
        <v>3.3</v>
      </c>
      <c r="I17" s="1315" t="s">
        <v>312</v>
      </c>
      <c r="J17" s="1316"/>
    </row>
    <row r="18" spans="1:10" s="6" customFormat="1" ht="18" customHeight="1">
      <c r="A18" s="33"/>
      <c r="B18" s="69" t="s">
        <v>87</v>
      </c>
      <c r="C18" s="909">
        <v>35</v>
      </c>
      <c r="D18" s="907">
        <v>5.4</v>
      </c>
      <c r="E18" s="907">
        <v>5.5</v>
      </c>
      <c r="F18" s="907">
        <v>4.5</v>
      </c>
      <c r="G18" s="907">
        <v>3.6</v>
      </c>
      <c r="H18" s="908">
        <v>6.3</v>
      </c>
      <c r="I18" s="1040" t="s">
        <v>87</v>
      </c>
      <c r="J18" s="1066"/>
    </row>
    <row r="19" spans="1:10" s="6" customFormat="1" ht="18" customHeight="1">
      <c r="A19" s="33"/>
      <c r="B19" s="69" t="s">
        <v>88</v>
      </c>
      <c r="C19" s="909">
        <v>37</v>
      </c>
      <c r="D19" s="907">
        <v>5.3</v>
      </c>
      <c r="E19" s="907">
        <v>4.3</v>
      </c>
      <c r="F19" s="907">
        <v>4.2</v>
      </c>
      <c r="G19" s="907">
        <v>2.1</v>
      </c>
      <c r="H19" s="908">
        <v>4.7</v>
      </c>
      <c r="I19" s="1040" t="s">
        <v>88</v>
      </c>
      <c r="J19" s="1066"/>
    </row>
    <row r="20" spans="1:10" s="6" customFormat="1" ht="18" customHeight="1">
      <c r="A20" s="33"/>
      <c r="B20" s="69" t="s">
        <v>89</v>
      </c>
      <c r="C20" s="909">
        <v>38</v>
      </c>
      <c r="D20" s="907">
        <v>4.4000000000000004</v>
      </c>
      <c r="E20" s="907">
        <v>5</v>
      </c>
      <c r="F20" s="907">
        <v>1.9</v>
      </c>
      <c r="G20" s="907">
        <v>1.7</v>
      </c>
      <c r="H20" s="908">
        <v>3.9</v>
      </c>
      <c r="I20" s="1040" t="s">
        <v>89</v>
      </c>
      <c r="J20" s="1066"/>
    </row>
    <row r="21" spans="1:10" s="6" customFormat="1" ht="18" customHeight="1">
      <c r="A21" s="737"/>
      <c r="B21" s="69" t="s">
        <v>90</v>
      </c>
      <c r="C21" s="909">
        <v>38</v>
      </c>
      <c r="D21" s="873">
        <v>2.4</v>
      </c>
      <c r="E21" s="873">
        <v>2.7</v>
      </c>
      <c r="F21" s="873">
        <v>2.5</v>
      </c>
      <c r="G21" s="873">
        <v>1.8</v>
      </c>
      <c r="H21" s="914">
        <v>2.2000000000000002</v>
      </c>
      <c r="I21" s="1040" t="s">
        <v>90</v>
      </c>
      <c r="J21" s="1066"/>
    </row>
    <row r="22" spans="1:10" s="6" customFormat="1" ht="18" customHeight="1">
      <c r="A22" s="1264" t="s">
        <v>350</v>
      </c>
      <c r="B22" s="1265"/>
      <c r="C22" s="881">
        <v>21</v>
      </c>
      <c r="D22" s="907">
        <v>4.5999999999999996</v>
      </c>
      <c r="E22" s="907">
        <v>2.6</v>
      </c>
      <c r="F22" s="907">
        <v>1.6</v>
      </c>
      <c r="G22" s="907">
        <v>2.6</v>
      </c>
      <c r="H22" s="908">
        <v>3.7</v>
      </c>
      <c r="I22" s="1266" t="s">
        <v>354</v>
      </c>
      <c r="J22" s="1267"/>
    </row>
    <row r="23" spans="1:10" s="6" customFormat="1" ht="18" customHeight="1">
      <c r="A23" s="33"/>
      <c r="B23" s="69" t="s">
        <v>87</v>
      </c>
      <c r="C23" s="909">
        <v>20</v>
      </c>
      <c r="D23" s="907">
        <v>5.5</v>
      </c>
      <c r="E23" s="907">
        <v>2.8</v>
      </c>
      <c r="F23" s="907">
        <v>1.7</v>
      </c>
      <c r="G23" s="907">
        <v>2.6</v>
      </c>
      <c r="H23" s="908">
        <v>3.9</v>
      </c>
      <c r="I23" s="1040" t="s">
        <v>87</v>
      </c>
      <c r="J23" s="1066"/>
    </row>
    <row r="24" spans="1:10" s="6" customFormat="1" ht="18" customHeight="1">
      <c r="A24" s="33"/>
      <c r="B24" s="69" t="s">
        <v>88</v>
      </c>
      <c r="C24" s="909">
        <v>20</v>
      </c>
      <c r="D24" s="907">
        <v>4.7</v>
      </c>
      <c r="E24" s="907">
        <v>2.6</v>
      </c>
      <c r="F24" s="907">
        <v>1.7</v>
      </c>
      <c r="G24" s="907">
        <v>2.4</v>
      </c>
      <c r="H24" s="908">
        <v>3.6</v>
      </c>
      <c r="I24" s="1040" t="s">
        <v>88</v>
      </c>
      <c r="J24" s="1066"/>
    </row>
    <row r="25" spans="1:10" s="6" customFormat="1" ht="18" customHeight="1">
      <c r="A25" s="33"/>
      <c r="B25" s="69" t="s">
        <v>89</v>
      </c>
      <c r="C25" s="909">
        <v>21</v>
      </c>
      <c r="D25" s="907">
        <v>3.7</v>
      </c>
      <c r="E25" s="907">
        <v>2.5</v>
      </c>
      <c r="F25" s="907">
        <v>1.5</v>
      </c>
      <c r="G25" s="907">
        <v>2.7</v>
      </c>
      <c r="H25" s="908">
        <v>4</v>
      </c>
      <c r="I25" s="1040" t="s">
        <v>89</v>
      </c>
      <c r="J25" s="1066"/>
    </row>
    <row r="26" spans="1:10" s="6" customFormat="1" ht="18" customHeight="1">
      <c r="A26" s="737"/>
      <c r="B26" s="69" t="s">
        <v>90</v>
      </c>
      <c r="C26" s="909">
        <v>21</v>
      </c>
      <c r="D26" s="907">
        <v>5.3</v>
      </c>
      <c r="E26" s="907">
        <v>2.7</v>
      </c>
      <c r="F26" s="907">
        <v>1.7</v>
      </c>
      <c r="G26" s="907">
        <v>2.5</v>
      </c>
      <c r="H26" s="908">
        <v>3.4</v>
      </c>
      <c r="I26" s="1040" t="s">
        <v>90</v>
      </c>
      <c r="J26" s="1066"/>
    </row>
    <row r="27" spans="1:10" s="6" customFormat="1" ht="18" customHeight="1">
      <c r="A27" s="1264" t="s">
        <v>97</v>
      </c>
      <c r="B27" s="1265"/>
      <c r="C27" s="881">
        <v>44</v>
      </c>
      <c r="D27" s="873">
        <v>1.6</v>
      </c>
      <c r="E27" s="873">
        <v>5.9</v>
      </c>
      <c r="F27" s="873">
        <v>1.5</v>
      </c>
      <c r="G27" s="873">
        <v>2.7</v>
      </c>
      <c r="H27" s="914">
        <v>2.9</v>
      </c>
      <c r="I27" s="1266" t="s">
        <v>195</v>
      </c>
      <c r="J27" s="1267"/>
    </row>
    <row r="28" spans="1:10" s="6" customFormat="1" ht="18" customHeight="1">
      <c r="A28" s="33"/>
      <c r="B28" s="69" t="s">
        <v>87</v>
      </c>
      <c r="C28" s="909">
        <v>43</v>
      </c>
      <c r="D28" s="907">
        <v>1.6</v>
      </c>
      <c r="E28" s="907">
        <v>7.6</v>
      </c>
      <c r="F28" s="907">
        <v>1.5</v>
      </c>
      <c r="G28" s="907">
        <v>2.7</v>
      </c>
      <c r="H28" s="908">
        <v>2.7</v>
      </c>
      <c r="I28" s="1040" t="s">
        <v>87</v>
      </c>
      <c r="J28" s="1066"/>
    </row>
    <row r="29" spans="1:10" s="6" customFormat="1" ht="18" customHeight="1">
      <c r="A29" s="33"/>
      <c r="B29" s="69" t="s">
        <v>88</v>
      </c>
      <c r="C29" s="909">
        <v>43</v>
      </c>
      <c r="D29" s="907">
        <v>1.7</v>
      </c>
      <c r="E29" s="907">
        <v>5.9</v>
      </c>
      <c r="F29" s="907">
        <v>1.6</v>
      </c>
      <c r="G29" s="907">
        <v>2.7</v>
      </c>
      <c r="H29" s="908">
        <v>3.2</v>
      </c>
      <c r="I29" s="1040" t="s">
        <v>88</v>
      </c>
      <c r="J29" s="1066"/>
    </row>
    <row r="30" spans="1:10" s="6" customFormat="1" ht="18" customHeight="1">
      <c r="A30" s="33"/>
      <c r="B30" s="69" t="s">
        <v>89</v>
      </c>
      <c r="C30" s="909">
        <v>46</v>
      </c>
      <c r="D30" s="907">
        <v>1.6</v>
      </c>
      <c r="E30" s="907">
        <v>3.2</v>
      </c>
      <c r="F30" s="907">
        <v>1.5</v>
      </c>
      <c r="G30" s="907">
        <v>2.8</v>
      </c>
      <c r="H30" s="908">
        <v>2.8</v>
      </c>
      <c r="I30" s="1040" t="s">
        <v>89</v>
      </c>
      <c r="J30" s="1066"/>
    </row>
    <row r="31" spans="1:10" s="6" customFormat="1" ht="18" customHeight="1">
      <c r="A31" s="59"/>
      <c r="B31" s="70" t="s">
        <v>90</v>
      </c>
      <c r="C31" s="910">
        <v>44</v>
      </c>
      <c r="D31" s="911">
        <v>1.7</v>
      </c>
      <c r="E31" s="911">
        <v>4.4000000000000004</v>
      </c>
      <c r="F31" s="911">
        <v>1.5</v>
      </c>
      <c r="G31" s="911">
        <v>2.6</v>
      </c>
      <c r="H31" s="912">
        <v>2.9</v>
      </c>
      <c r="I31" s="1070" t="s">
        <v>90</v>
      </c>
      <c r="J31" s="1067"/>
    </row>
    <row r="32" spans="1:10" ht="18" customHeight="1">
      <c r="A32" s="1349" t="s">
        <v>214</v>
      </c>
      <c r="B32" s="1349"/>
      <c r="C32" s="1274"/>
      <c r="D32" s="1274"/>
      <c r="E32" s="1274"/>
      <c r="F32" s="1350" t="s">
        <v>212</v>
      </c>
      <c r="G32" s="1350"/>
      <c r="H32" s="1350"/>
      <c r="I32" s="1350"/>
      <c r="J32" s="1350"/>
    </row>
    <row r="33" spans="1:10" ht="18" customHeight="1">
      <c r="A33" s="1187" t="s">
        <v>319</v>
      </c>
      <c r="B33" s="1187"/>
      <c r="C33" s="1187"/>
      <c r="D33" s="1187"/>
      <c r="E33" s="1187"/>
      <c r="F33" s="1171" t="s">
        <v>340</v>
      </c>
      <c r="G33" s="1171"/>
      <c r="H33" s="1171"/>
      <c r="I33" s="1171"/>
      <c r="J33" s="1171"/>
    </row>
    <row r="35" spans="1:10">
      <c r="D35" s="757"/>
      <c r="E35" s="757"/>
      <c r="F35" s="757"/>
      <c r="G35" s="757"/>
      <c r="H35" s="757"/>
    </row>
    <row r="36" spans="1:10">
      <c r="D36" s="757"/>
      <c r="E36" s="757"/>
      <c r="F36" s="757"/>
      <c r="G36" s="757"/>
      <c r="H36" s="757"/>
    </row>
    <row r="37" spans="1:10">
      <c r="D37" s="757"/>
      <c r="E37" s="757"/>
      <c r="F37" s="757"/>
      <c r="G37" s="757"/>
      <c r="H37" s="757"/>
    </row>
    <row r="38" spans="1:10">
      <c r="D38" s="757"/>
      <c r="E38" s="757"/>
      <c r="F38" s="757"/>
      <c r="G38" s="757"/>
      <c r="H38" s="757"/>
    </row>
    <row r="39" spans="1:10">
      <c r="D39" s="757"/>
      <c r="E39" s="757"/>
      <c r="F39" s="757"/>
      <c r="G39" s="757"/>
      <c r="H39" s="757"/>
    </row>
    <row r="40" spans="1:10">
      <c r="D40" s="757"/>
      <c r="E40" s="757"/>
      <c r="F40" s="757"/>
      <c r="G40" s="757"/>
      <c r="H40" s="757"/>
    </row>
    <row r="41" spans="1:10">
      <c r="D41" s="757"/>
      <c r="E41" s="757"/>
      <c r="F41" s="757"/>
      <c r="G41" s="757"/>
      <c r="H41" s="757"/>
    </row>
    <row r="42" spans="1:10">
      <c r="D42" s="757"/>
      <c r="E42" s="757"/>
      <c r="F42" s="757"/>
      <c r="G42" s="757"/>
      <c r="H42" s="757"/>
    </row>
    <row r="43" spans="1:10">
      <c r="D43" s="757"/>
      <c r="E43" s="757"/>
      <c r="F43" s="757"/>
      <c r="G43" s="757"/>
      <c r="H43" s="757"/>
    </row>
    <row r="44" spans="1:10">
      <c r="D44" s="757"/>
      <c r="E44" s="757"/>
      <c r="F44" s="757"/>
      <c r="G44" s="757"/>
      <c r="H44" s="757"/>
    </row>
    <row r="45" spans="1:10">
      <c r="D45" s="757"/>
      <c r="E45" s="757"/>
      <c r="F45" s="757"/>
      <c r="G45" s="757"/>
      <c r="H45" s="757"/>
    </row>
    <row r="46" spans="1:10">
      <c r="D46" s="757"/>
      <c r="E46" s="757"/>
      <c r="F46" s="757"/>
      <c r="G46" s="757"/>
      <c r="H46" s="757"/>
    </row>
    <row r="47" spans="1:10">
      <c r="D47" s="757"/>
      <c r="E47" s="757"/>
      <c r="F47" s="757"/>
      <c r="G47" s="757"/>
      <c r="H47" s="757"/>
    </row>
    <row r="48" spans="1:10">
      <c r="D48" s="757"/>
      <c r="E48" s="757"/>
      <c r="F48" s="757"/>
      <c r="G48" s="757"/>
      <c r="H48" s="757"/>
    </row>
    <row r="49" spans="4:8">
      <c r="D49" s="757"/>
      <c r="E49" s="757"/>
      <c r="F49" s="757"/>
      <c r="G49" s="757"/>
      <c r="H49" s="757"/>
    </row>
    <row r="50" spans="4:8">
      <c r="D50" s="757"/>
      <c r="E50" s="757"/>
      <c r="F50" s="757"/>
      <c r="G50" s="757"/>
      <c r="H50" s="757"/>
    </row>
    <row r="51" spans="4:8">
      <c r="D51" s="757"/>
      <c r="E51" s="757"/>
      <c r="F51" s="757"/>
      <c r="G51" s="757"/>
      <c r="H51" s="757"/>
    </row>
    <row r="52" spans="4:8">
      <c r="D52" s="757"/>
      <c r="E52" s="757"/>
      <c r="F52" s="757"/>
      <c r="G52" s="757"/>
      <c r="H52" s="757"/>
    </row>
    <row r="53" spans="4:8">
      <c r="D53" s="757"/>
      <c r="E53" s="757"/>
      <c r="F53" s="757"/>
      <c r="G53" s="757"/>
      <c r="H53" s="757"/>
    </row>
    <row r="54" spans="4:8">
      <c r="D54" s="757"/>
      <c r="E54" s="757"/>
      <c r="F54" s="757"/>
      <c r="G54" s="757"/>
      <c r="H54" s="757"/>
    </row>
    <row r="55" spans="4:8">
      <c r="D55" s="757"/>
      <c r="E55" s="757"/>
      <c r="F55" s="757"/>
      <c r="G55" s="757"/>
      <c r="H55" s="757"/>
    </row>
    <row r="56" spans="4:8">
      <c r="D56" s="757"/>
      <c r="E56" s="757"/>
      <c r="F56" s="757"/>
      <c r="G56" s="757"/>
      <c r="H56" s="757"/>
    </row>
    <row r="57" spans="4:8">
      <c r="D57" s="757"/>
      <c r="E57" s="757"/>
      <c r="F57" s="757"/>
      <c r="G57" s="757"/>
      <c r="H57" s="757"/>
    </row>
    <row r="58" spans="4:8">
      <c r="D58" s="757"/>
      <c r="E58" s="757"/>
      <c r="F58" s="757"/>
      <c r="G58" s="757"/>
      <c r="H58" s="757"/>
    </row>
    <row r="59" spans="4:8">
      <c r="D59" s="757"/>
      <c r="E59" s="757"/>
      <c r="F59" s="757"/>
      <c r="G59" s="757"/>
      <c r="H59" s="757"/>
    </row>
    <row r="60" spans="4:8">
      <c r="D60" s="757"/>
      <c r="E60" s="757"/>
      <c r="F60" s="757"/>
      <c r="G60" s="757"/>
      <c r="H60" s="757"/>
    </row>
    <row r="61" spans="4:8">
      <c r="D61" s="757"/>
      <c r="E61" s="757"/>
      <c r="F61" s="757"/>
      <c r="G61" s="757"/>
      <c r="H61" s="757"/>
    </row>
    <row r="62" spans="4:8">
      <c r="D62" s="757"/>
      <c r="E62" s="757"/>
      <c r="F62" s="757"/>
      <c r="G62" s="757"/>
      <c r="H62" s="757"/>
    </row>
    <row r="63" spans="4:8">
      <c r="D63" s="757"/>
      <c r="E63" s="757"/>
      <c r="F63" s="757"/>
      <c r="G63" s="757"/>
      <c r="H63" s="757"/>
    </row>
  </sheetData>
  <mergeCells count="21">
    <mergeCell ref="A22:B22"/>
    <mergeCell ref="I22:J22"/>
    <mergeCell ref="I17:J17"/>
    <mergeCell ref="A17:B17"/>
    <mergeCell ref="A27:B27"/>
    <mergeCell ref="A33:E33"/>
    <mergeCell ref="F33:J33"/>
    <mergeCell ref="A7:B7"/>
    <mergeCell ref="I7:J7"/>
    <mergeCell ref="A1:J1"/>
    <mergeCell ref="A2:J2"/>
    <mergeCell ref="D4:E4"/>
    <mergeCell ref="F4:H4"/>
    <mergeCell ref="C5:C6"/>
    <mergeCell ref="A4:B6"/>
    <mergeCell ref="I4:J6"/>
    <mergeCell ref="A32:E32"/>
    <mergeCell ref="F32:J32"/>
    <mergeCell ref="A12:B12"/>
    <mergeCell ref="I12:J12"/>
    <mergeCell ref="I27:J2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83"/>
  <sheetViews>
    <sheetView rightToLeft="1" view="pageBreakPreview" zoomScaleSheetLayoutView="100" workbookViewId="0">
      <selection activeCell="H11" sqref="H11"/>
    </sheetView>
  </sheetViews>
  <sheetFormatPr defaultRowHeight="14.25"/>
  <cols>
    <col min="1" max="1" width="10.25" customWidth="1"/>
    <col min="2" max="2" width="4.25" customWidth="1"/>
    <col min="3" max="3" width="8.375" customWidth="1"/>
    <col min="4" max="4" width="7.75" customWidth="1"/>
    <col min="5" max="5" width="8.125" customWidth="1"/>
    <col min="6" max="6" width="7.125" customWidth="1"/>
    <col min="7" max="7" width="9.375" customWidth="1"/>
    <col min="8" max="8" width="7.375" customWidth="1"/>
    <col min="9" max="9" width="5.75" customWidth="1"/>
    <col min="10" max="10" width="12.875" customWidth="1"/>
  </cols>
  <sheetData>
    <row r="1" spans="1:14" ht="21" customHeight="1">
      <c r="A1" s="1351" t="s">
        <v>405</v>
      </c>
      <c r="B1" s="1351"/>
      <c r="C1" s="1351"/>
      <c r="D1" s="1351"/>
      <c r="E1" s="1351"/>
      <c r="F1" s="1351"/>
      <c r="G1" s="1351"/>
      <c r="H1" s="1351"/>
      <c r="I1" s="1351"/>
      <c r="J1" s="1351"/>
    </row>
    <row r="2" spans="1:14" ht="30" customHeight="1">
      <c r="A2" s="1129" t="s">
        <v>406</v>
      </c>
      <c r="B2" s="1129"/>
      <c r="C2" s="1129"/>
      <c r="D2" s="1129"/>
      <c r="E2" s="1129"/>
      <c r="F2" s="1129"/>
      <c r="G2" s="1129"/>
      <c r="H2" s="1129"/>
      <c r="I2" s="1129"/>
      <c r="J2" s="1129"/>
    </row>
    <row r="3" spans="1:14" ht="6" customHeight="1">
      <c r="A3" s="5"/>
    </row>
    <row r="4" spans="1:14" ht="18.75" customHeight="1">
      <c r="A4" s="1114" t="s">
        <v>169</v>
      </c>
      <c r="B4" s="1142"/>
      <c r="C4" s="1352" t="s">
        <v>157</v>
      </c>
      <c r="D4" s="1353"/>
      <c r="E4" s="1353"/>
      <c r="F4" s="1353"/>
      <c r="G4" s="750" t="s">
        <v>147</v>
      </c>
      <c r="H4" s="1111" t="s">
        <v>78</v>
      </c>
      <c r="I4" s="1106" t="s">
        <v>85</v>
      </c>
      <c r="J4" s="1159"/>
    </row>
    <row r="5" spans="1:14" ht="37.5" customHeight="1">
      <c r="A5" s="1134"/>
      <c r="B5" s="1293"/>
      <c r="C5" s="143" t="s">
        <v>71</v>
      </c>
      <c r="D5" s="143" t="s">
        <v>72</v>
      </c>
      <c r="E5" s="4" t="s">
        <v>349</v>
      </c>
      <c r="F5" s="143" t="s">
        <v>182</v>
      </c>
      <c r="G5" s="143" t="s">
        <v>77</v>
      </c>
      <c r="H5" s="1112"/>
      <c r="I5" s="1136"/>
      <c r="J5" s="1137"/>
    </row>
    <row r="6" spans="1:14" ht="37.5" customHeight="1">
      <c r="A6" s="1135"/>
      <c r="B6" s="1294"/>
      <c r="C6" s="871" t="s">
        <v>302</v>
      </c>
      <c r="D6" s="871" t="s">
        <v>74</v>
      </c>
      <c r="E6" s="871" t="s">
        <v>342</v>
      </c>
      <c r="F6" s="871" t="s">
        <v>73</v>
      </c>
      <c r="G6" s="871" t="s">
        <v>75</v>
      </c>
      <c r="H6" s="1093" t="s">
        <v>418</v>
      </c>
      <c r="I6" s="1136"/>
      <c r="J6" s="1137"/>
    </row>
    <row r="7" spans="1:14" ht="18" customHeight="1">
      <c r="A7" s="1354" t="s">
        <v>263</v>
      </c>
      <c r="B7" s="1355"/>
      <c r="C7" s="915">
        <v>2.9</v>
      </c>
      <c r="D7" s="873">
        <v>3</v>
      </c>
      <c r="E7" s="873">
        <v>3.3</v>
      </c>
      <c r="F7" s="873">
        <v>3.2</v>
      </c>
      <c r="G7" s="873">
        <v>2.7</v>
      </c>
      <c r="H7" s="873">
        <v>2.8</v>
      </c>
      <c r="I7" s="1338" t="s">
        <v>262</v>
      </c>
      <c r="J7" s="1165"/>
    </row>
    <row r="8" spans="1:14" ht="18" customHeight="1">
      <c r="A8" s="18"/>
      <c r="B8" s="201" t="s">
        <v>87</v>
      </c>
      <c r="C8" s="916">
        <v>2.8</v>
      </c>
      <c r="D8" s="873">
        <v>3.2</v>
      </c>
      <c r="E8" s="873">
        <v>3.6</v>
      </c>
      <c r="F8" s="873">
        <v>3.1</v>
      </c>
      <c r="G8" s="873">
        <v>2.6</v>
      </c>
      <c r="H8" s="914">
        <v>3.1</v>
      </c>
      <c r="I8" s="1051" t="s">
        <v>87</v>
      </c>
      <c r="J8" s="1053"/>
    </row>
    <row r="9" spans="1:14" ht="18" customHeight="1">
      <c r="A9" s="22"/>
      <c r="B9" s="201" t="s">
        <v>88</v>
      </c>
      <c r="C9" s="916">
        <v>2.8</v>
      </c>
      <c r="D9" s="873">
        <v>2.9</v>
      </c>
      <c r="E9" s="873">
        <v>3.3</v>
      </c>
      <c r="F9" s="873">
        <v>3.6</v>
      </c>
      <c r="G9" s="873">
        <v>3</v>
      </c>
      <c r="H9" s="914">
        <v>2.9</v>
      </c>
      <c r="I9" s="1051" t="s">
        <v>88</v>
      </c>
      <c r="J9" s="1053"/>
    </row>
    <row r="10" spans="1:14" ht="18" customHeight="1">
      <c r="A10" s="22"/>
      <c r="B10" s="201" t="s">
        <v>89</v>
      </c>
      <c r="C10" s="916">
        <v>3.1</v>
      </c>
      <c r="D10" s="873">
        <v>3</v>
      </c>
      <c r="E10" s="873">
        <v>3.1</v>
      </c>
      <c r="F10" s="873">
        <v>4.0999999999999996</v>
      </c>
      <c r="G10" s="873">
        <v>2.4</v>
      </c>
      <c r="H10" s="914">
        <v>2.6</v>
      </c>
      <c r="I10" s="1051" t="s">
        <v>89</v>
      </c>
      <c r="J10" s="1053"/>
    </row>
    <row r="11" spans="1:14" ht="18" customHeight="1">
      <c r="A11" s="22"/>
      <c r="B11" s="201" t="s">
        <v>90</v>
      </c>
      <c r="C11" s="916">
        <v>2.8</v>
      </c>
      <c r="D11" s="873">
        <v>2.9</v>
      </c>
      <c r="E11" s="873">
        <v>3.2</v>
      </c>
      <c r="F11" s="873">
        <v>2.6</v>
      </c>
      <c r="G11" s="873">
        <v>2.8</v>
      </c>
      <c r="H11" s="914">
        <v>2.7</v>
      </c>
      <c r="I11" s="1051" t="s">
        <v>90</v>
      </c>
      <c r="J11" s="1053"/>
    </row>
    <row r="12" spans="1:14" ht="18" customHeight="1">
      <c r="A12" s="1356" t="s">
        <v>198</v>
      </c>
      <c r="B12" s="1357"/>
      <c r="C12" s="916">
        <v>1.7</v>
      </c>
      <c r="D12" s="873">
        <v>2.6</v>
      </c>
      <c r="E12" s="873">
        <v>4.2</v>
      </c>
      <c r="F12" s="873">
        <v>9</v>
      </c>
      <c r="G12" s="873">
        <v>2.2000000000000002</v>
      </c>
      <c r="H12" s="914">
        <v>1.6</v>
      </c>
      <c r="I12" s="1168" t="s">
        <v>314</v>
      </c>
      <c r="J12" s="1169"/>
    </row>
    <row r="13" spans="1:14" ht="18" customHeight="1">
      <c r="A13" s="1"/>
      <c r="B13" s="724" t="s">
        <v>87</v>
      </c>
      <c r="C13" s="917">
        <v>8</v>
      </c>
      <c r="D13" s="907">
        <v>2.5</v>
      </c>
      <c r="E13" s="907">
        <v>3.3</v>
      </c>
      <c r="F13" s="907">
        <v>1</v>
      </c>
      <c r="G13" s="907">
        <v>2.9</v>
      </c>
      <c r="H13" s="914">
        <v>1.8</v>
      </c>
      <c r="I13" s="1054" t="s">
        <v>87</v>
      </c>
      <c r="J13" s="1058"/>
      <c r="N13" t="s">
        <v>407</v>
      </c>
    </row>
    <row r="14" spans="1:14" ht="18" customHeight="1">
      <c r="A14" s="1"/>
      <c r="B14" s="724" t="s">
        <v>88</v>
      </c>
      <c r="C14" s="917">
        <v>1</v>
      </c>
      <c r="D14" s="907">
        <v>2.2999999999999998</v>
      </c>
      <c r="E14" s="907">
        <v>2.9</v>
      </c>
      <c r="F14" s="907">
        <v>2.2999999999999998</v>
      </c>
      <c r="G14" s="907">
        <v>1.9</v>
      </c>
      <c r="H14" s="914">
        <v>1.6</v>
      </c>
      <c r="I14" s="1054" t="s">
        <v>88</v>
      </c>
      <c r="J14" s="1058"/>
    </row>
    <row r="15" spans="1:14" ht="18" customHeight="1">
      <c r="A15" s="1"/>
      <c r="B15" s="724" t="s">
        <v>89</v>
      </c>
      <c r="C15" s="917">
        <v>0</v>
      </c>
      <c r="D15" s="907">
        <v>2.9</v>
      </c>
      <c r="E15" s="907">
        <v>6.2</v>
      </c>
      <c r="F15" s="907">
        <v>3</v>
      </c>
      <c r="G15" s="907">
        <v>2</v>
      </c>
      <c r="H15" s="914">
        <v>1.6</v>
      </c>
      <c r="I15" s="1054" t="s">
        <v>89</v>
      </c>
      <c r="J15" s="1058"/>
    </row>
    <row r="16" spans="1:14" ht="18" customHeight="1">
      <c r="A16" s="15"/>
      <c r="B16" s="724" t="s">
        <v>90</v>
      </c>
      <c r="C16" s="917">
        <v>0</v>
      </c>
      <c r="D16" s="907">
        <v>2.8</v>
      </c>
      <c r="E16" s="907">
        <v>4.2</v>
      </c>
      <c r="F16" s="907">
        <v>24.9</v>
      </c>
      <c r="G16" s="907">
        <v>2.2999999999999998</v>
      </c>
      <c r="H16" s="914">
        <v>1.7</v>
      </c>
      <c r="I16" s="1054" t="s">
        <v>90</v>
      </c>
      <c r="J16" s="1058"/>
    </row>
    <row r="17" spans="1:10" ht="18" customHeight="1">
      <c r="A17" s="1356" t="s">
        <v>329</v>
      </c>
      <c r="B17" s="1357"/>
      <c r="C17" s="916">
        <v>2.4</v>
      </c>
      <c r="D17" s="873">
        <v>2.9</v>
      </c>
      <c r="E17" s="873">
        <v>7.9</v>
      </c>
      <c r="F17" s="873">
        <v>1.1000000000000001</v>
      </c>
      <c r="G17" s="873">
        <v>2.5</v>
      </c>
      <c r="H17" s="914">
        <v>3</v>
      </c>
      <c r="I17" s="1168" t="s">
        <v>328</v>
      </c>
      <c r="J17" s="1169"/>
    </row>
    <row r="18" spans="1:10" ht="18" customHeight="1">
      <c r="A18" s="1"/>
      <c r="B18" s="724" t="s">
        <v>87</v>
      </c>
      <c r="C18" s="917">
        <v>1.5</v>
      </c>
      <c r="D18" s="907">
        <v>4.7</v>
      </c>
      <c r="E18" s="907">
        <v>19</v>
      </c>
      <c r="F18" s="907">
        <v>3.5</v>
      </c>
      <c r="G18" s="907">
        <v>4.5999999999999996</v>
      </c>
      <c r="H18" s="914">
        <v>5.0999999999999996</v>
      </c>
      <c r="I18" s="1054" t="s">
        <v>87</v>
      </c>
      <c r="J18" s="1058"/>
    </row>
    <row r="19" spans="1:10" ht="18" customHeight="1">
      <c r="A19" s="1"/>
      <c r="B19" s="724" t="s">
        <v>88</v>
      </c>
      <c r="C19" s="917">
        <v>2</v>
      </c>
      <c r="D19" s="907">
        <v>4.2</v>
      </c>
      <c r="E19" s="907">
        <v>0</v>
      </c>
      <c r="F19" s="907">
        <v>5.5</v>
      </c>
      <c r="G19" s="907">
        <v>4.3</v>
      </c>
      <c r="H19" s="914">
        <v>4.3</v>
      </c>
      <c r="I19" s="1054" t="s">
        <v>88</v>
      </c>
      <c r="J19" s="1058"/>
    </row>
    <row r="20" spans="1:10" ht="18" customHeight="1">
      <c r="A20" s="1"/>
      <c r="B20" s="724" t="s">
        <v>89</v>
      </c>
      <c r="C20" s="917">
        <v>8.3000000000000007</v>
      </c>
      <c r="D20" s="907">
        <v>3.1</v>
      </c>
      <c r="E20" s="907">
        <v>23.4</v>
      </c>
      <c r="F20" s="907">
        <v>1.1000000000000001</v>
      </c>
      <c r="G20" s="907">
        <v>2.5</v>
      </c>
      <c r="H20" s="914">
        <v>3</v>
      </c>
      <c r="I20" s="1054" t="s">
        <v>89</v>
      </c>
      <c r="J20" s="1058"/>
    </row>
    <row r="21" spans="1:10" ht="18" customHeight="1">
      <c r="A21" s="15"/>
      <c r="B21" s="724" t="s">
        <v>90</v>
      </c>
      <c r="C21" s="917">
        <v>1.7</v>
      </c>
      <c r="D21" s="907">
        <v>2.1</v>
      </c>
      <c r="E21" s="907">
        <v>1.3</v>
      </c>
      <c r="F21" s="907">
        <v>1</v>
      </c>
      <c r="G21" s="907">
        <v>1.3</v>
      </c>
      <c r="H21" s="914">
        <v>2.2000000000000002</v>
      </c>
      <c r="I21" s="1054" t="s">
        <v>90</v>
      </c>
      <c r="J21" s="1058"/>
    </row>
    <row r="22" spans="1:10" ht="18" customHeight="1">
      <c r="A22" s="1342" t="s">
        <v>353</v>
      </c>
      <c r="B22" s="1343"/>
      <c r="C22" s="916">
        <v>2.9</v>
      </c>
      <c r="D22" s="873">
        <v>2.9</v>
      </c>
      <c r="E22" s="873">
        <v>2.9</v>
      </c>
      <c r="F22" s="873">
        <v>4.8</v>
      </c>
      <c r="G22" s="873">
        <v>2.7</v>
      </c>
      <c r="H22" s="914">
        <v>2.9</v>
      </c>
      <c r="I22" s="1340" t="s">
        <v>358</v>
      </c>
      <c r="J22" s="1169"/>
    </row>
    <row r="23" spans="1:10" ht="18" customHeight="1">
      <c r="A23" s="1"/>
      <c r="B23" s="724" t="s">
        <v>87</v>
      </c>
      <c r="C23" s="917">
        <v>2.8</v>
      </c>
      <c r="D23" s="907">
        <v>2.8</v>
      </c>
      <c r="E23" s="907">
        <v>2.8</v>
      </c>
      <c r="F23" s="907">
        <v>4.2</v>
      </c>
      <c r="G23" s="907">
        <v>2.1</v>
      </c>
      <c r="H23" s="914">
        <v>3</v>
      </c>
      <c r="I23" s="1054" t="s">
        <v>87</v>
      </c>
      <c r="J23" s="1058"/>
    </row>
    <row r="24" spans="1:10" ht="18" customHeight="1">
      <c r="A24" s="1"/>
      <c r="B24" s="724" t="s">
        <v>88</v>
      </c>
      <c r="C24" s="917">
        <v>3.1</v>
      </c>
      <c r="D24" s="907">
        <v>2.9</v>
      </c>
      <c r="E24" s="907">
        <v>3.6</v>
      </c>
      <c r="F24" s="907">
        <v>5.9</v>
      </c>
      <c r="G24" s="907">
        <v>3.4</v>
      </c>
      <c r="H24" s="914">
        <v>3</v>
      </c>
      <c r="I24" s="1054" t="s">
        <v>88</v>
      </c>
      <c r="J24" s="1058"/>
    </row>
    <row r="25" spans="1:10" ht="18" customHeight="1">
      <c r="A25" s="1"/>
      <c r="B25" s="724" t="s">
        <v>89</v>
      </c>
      <c r="C25" s="917">
        <v>2.8</v>
      </c>
      <c r="D25" s="907">
        <v>2.9</v>
      </c>
      <c r="E25" s="907">
        <v>2.6</v>
      </c>
      <c r="F25" s="907">
        <v>4.0999999999999996</v>
      </c>
      <c r="G25" s="907">
        <v>2.2000000000000002</v>
      </c>
      <c r="H25" s="914">
        <v>2.9</v>
      </c>
      <c r="I25" s="1054" t="s">
        <v>89</v>
      </c>
      <c r="J25" s="1058"/>
    </row>
    <row r="26" spans="1:10" ht="18" customHeight="1">
      <c r="A26" s="15"/>
      <c r="B26" s="724" t="s">
        <v>90</v>
      </c>
      <c r="C26" s="917">
        <v>2.8</v>
      </c>
      <c r="D26" s="907">
        <v>2.8</v>
      </c>
      <c r="E26" s="907">
        <v>2.7</v>
      </c>
      <c r="F26" s="907">
        <v>4</v>
      </c>
      <c r="G26" s="907">
        <v>4.0999999999999996</v>
      </c>
      <c r="H26" s="914">
        <v>2.9</v>
      </c>
      <c r="I26" s="1054" t="s">
        <v>90</v>
      </c>
      <c r="J26" s="1058"/>
    </row>
    <row r="27" spans="1:10" ht="18" customHeight="1">
      <c r="A27" s="1342" t="s">
        <v>199</v>
      </c>
      <c r="B27" s="1343"/>
      <c r="C27" s="916">
        <v>2.9</v>
      </c>
      <c r="D27" s="873">
        <v>3</v>
      </c>
      <c r="E27" s="873">
        <v>3.3</v>
      </c>
      <c r="F27" s="873">
        <v>3.2</v>
      </c>
      <c r="G27" s="873">
        <v>2.8</v>
      </c>
      <c r="H27" s="914">
        <v>2.9</v>
      </c>
      <c r="I27" s="1168" t="s">
        <v>197</v>
      </c>
      <c r="J27" s="1169"/>
    </row>
    <row r="28" spans="1:10" ht="18" customHeight="1">
      <c r="A28" s="1"/>
      <c r="B28" s="724" t="s">
        <v>87</v>
      </c>
      <c r="C28" s="917">
        <v>2.8</v>
      </c>
      <c r="D28" s="907">
        <v>3.2</v>
      </c>
      <c r="E28" s="907">
        <v>3.7</v>
      </c>
      <c r="F28" s="907">
        <v>3</v>
      </c>
      <c r="G28" s="907">
        <v>2.4</v>
      </c>
      <c r="H28" s="914">
        <v>3.1</v>
      </c>
      <c r="I28" s="1054" t="s">
        <v>87</v>
      </c>
      <c r="J28" s="1058"/>
    </row>
    <row r="29" spans="1:10" ht="18" customHeight="1">
      <c r="A29" s="1"/>
      <c r="B29" s="724" t="s">
        <v>88</v>
      </c>
      <c r="C29" s="917">
        <v>2.8</v>
      </c>
      <c r="D29" s="907">
        <v>2.9</v>
      </c>
      <c r="E29" s="907">
        <v>3.2</v>
      </c>
      <c r="F29" s="907">
        <v>3.3</v>
      </c>
      <c r="G29" s="907">
        <v>2.8</v>
      </c>
      <c r="H29" s="914">
        <v>2.9</v>
      </c>
      <c r="I29" s="1054" t="s">
        <v>88</v>
      </c>
      <c r="J29" s="1058"/>
    </row>
    <row r="30" spans="1:10" ht="18" customHeight="1">
      <c r="A30" s="1"/>
      <c r="B30" s="724" t="s">
        <v>89</v>
      </c>
      <c r="C30" s="917">
        <v>3.1</v>
      </c>
      <c r="D30" s="907">
        <v>3.1</v>
      </c>
      <c r="E30" s="907">
        <v>3</v>
      </c>
      <c r="F30" s="907">
        <v>4.0999999999999996</v>
      </c>
      <c r="G30" s="907">
        <v>2.4</v>
      </c>
      <c r="H30" s="914">
        <v>2.8</v>
      </c>
      <c r="I30" s="1054" t="s">
        <v>89</v>
      </c>
      <c r="J30" s="1058"/>
    </row>
    <row r="31" spans="1:10" ht="18" customHeight="1">
      <c r="A31" s="55"/>
      <c r="B31" s="51" t="s">
        <v>90</v>
      </c>
      <c r="C31" s="918">
        <v>3</v>
      </c>
      <c r="D31" s="911">
        <v>3</v>
      </c>
      <c r="E31" s="911">
        <v>3.2</v>
      </c>
      <c r="F31" s="911">
        <v>2.6</v>
      </c>
      <c r="G31" s="911">
        <v>3</v>
      </c>
      <c r="H31" s="919">
        <v>2.8</v>
      </c>
      <c r="I31" s="1056" t="s">
        <v>90</v>
      </c>
      <c r="J31" s="1059"/>
    </row>
    <row r="32" spans="1:10" ht="18" customHeight="1">
      <c r="A32" s="1187" t="s">
        <v>315</v>
      </c>
      <c r="B32" s="1187"/>
      <c r="C32" s="1187"/>
      <c r="D32" s="1187"/>
      <c r="E32" s="1187"/>
      <c r="F32" s="1171" t="s">
        <v>338</v>
      </c>
      <c r="G32" s="1171"/>
      <c r="H32" s="1171"/>
      <c r="I32" s="1171"/>
      <c r="J32" s="1171"/>
    </row>
    <row r="38" spans="3:8">
      <c r="C38" s="757"/>
      <c r="D38" s="757"/>
      <c r="E38" s="757"/>
      <c r="F38" s="757"/>
      <c r="G38" s="757"/>
      <c r="H38" s="757"/>
    </row>
    <row r="39" spans="3:8">
      <c r="C39" s="757"/>
      <c r="D39" s="757"/>
      <c r="E39" s="757"/>
      <c r="F39" s="757"/>
      <c r="G39" s="757"/>
      <c r="H39" s="757"/>
    </row>
    <row r="40" spans="3:8">
      <c r="C40" s="757"/>
      <c r="D40" s="757"/>
      <c r="E40" s="757"/>
      <c r="F40" s="757"/>
      <c r="G40" s="757"/>
      <c r="H40" s="757"/>
    </row>
    <row r="41" spans="3:8">
      <c r="C41" s="757"/>
      <c r="D41" s="757"/>
      <c r="E41" s="757"/>
      <c r="F41" s="757"/>
      <c r="G41" s="757"/>
      <c r="H41" s="757"/>
    </row>
    <row r="42" spans="3:8">
      <c r="C42" s="757"/>
      <c r="D42" s="757"/>
      <c r="E42" s="757"/>
      <c r="F42" s="757"/>
      <c r="G42" s="757"/>
      <c r="H42" s="757"/>
    </row>
    <row r="43" spans="3:8">
      <c r="C43" s="757"/>
      <c r="D43" s="757"/>
      <c r="E43" s="757"/>
      <c r="F43" s="757"/>
      <c r="G43" s="757"/>
      <c r="H43" s="757"/>
    </row>
    <row r="44" spans="3:8">
      <c r="C44" s="757"/>
      <c r="D44" s="757"/>
      <c r="E44" s="757"/>
      <c r="F44" s="757"/>
      <c r="G44" s="757"/>
      <c r="H44" s="757"/>
    </row>
    <row r="45" spans="3:8">
      <c r="C45" s="757"/>
      <c r="D45" s="757"/>
      <c r="E45" s="757"/>
      <c r="F45" s="757"/>
      <c r="G45" s="757"/>
      <c r="H45" s="757"/>
    </row>
    <row r="46" spans="3:8">
      <c r="C46" s="757"/>
      <c r="D46" s="757"/>
      <c r="E46" s="757"/>
      <c r="F46" s="757"/>
      <c r="G46" s="757"/>
      <c r="H46" s="757"/>
    </row>
    <row r="47" spans="3:8">
      <c r="C47" s="757"/>
      <c r="D47" s="757"/>
      <c r="E47" s="757"/>
      <c r="F47" s="757"/>
      <c r="G47" s="757"/>
      <c r="H47" s="757"/>
    </row>
    <row r="48" spans="3:8">
      <c r="C48" s="757"/>
      <c r="D48" s="757"/>
      <c r="E48" s="757"/>
      <c r="F48" s="757"/>
      <c r="G48" s="757"/>
      <c r="H48" s="757"/>
    </row>
    <row r="49" spans="3:8">
      <c r="C49" s="757"/>
      <c r="D49" s="757"/>
      <c r="E49" s="757"/>
      <c r="F49" s="757"/>
      <c r="G49" s="757"/>
      <c r="H49" s="757"/>
    </row>
    <row r="50" spans="3:8">
      <c r="C50" s="757"/>
      <c r="D50" s="757"/>
      <c r="E50" s="757"/>
      <c r="F50" s="757"/>
      <c r="G50" s="757"/>
      <c r="H50" s="757"/>
    </row>
    <row r="51" spans="3:8">
      <c r="C51" s="757"/>
      <c r="D51" s="757"/>
      <c r="E51" s="757"/>
      <c r="F51" s="757"/>
      <c r="G51" s="757"/>
      <c r="H51" s="757"/>
    </row>
    <row r="52" spans="3:8">
      <c r="C52" s="757"/>
      <c r="D52" s="757"/>
      <c r="E52" s="757"/>
      <c r="F52" s="757"/>
      <c r="G52" s="757"/>
      <c r="H52" s="757"/>
    </row>
    <row r="53" spans="3:8">
      <c r="C53" s="757"/>
      <c r="D53" s="757"/>
      <c r="E53" s="757"/>
      <c r="F53" s="757"/>
      <c r="G53" s="757"/>
      <c r="H53" s="757"/>
    </row>
    <row r="54" spans="3:8">
      <c r="C54" s="757"/>
      <c r="D54" s="757"/>
      <c r="E54" s="757"/>
      <c r="F54" s="757"/>
      <c r="G54" s="757"/>
      <c r="H54" s="757"/>
    </row>
    <row r="55" spans="3:8">
      <c r="C55" s="757"/>
      <c r="D55" s="757"/>
      <c r="E55" s="757"/>
      <c r="F55" s="757"/>
      <c r="G55" s="757"/>
      <c r="H55" s="757"/>
    </row>
    <row r="56" spans="3:8">
      <c r="C56" s="757"/>
      <c r="D56" s="757"/>
      <c r="E56" s="757"/>
      <c r="F56" s="757"/>
      <c r="G56" s="757"/>
      <c r="H56" s="757"/>
    </row>
    <row r="57" spans="3:8">
      <c r="C57" s="757"/>
      <c r="D57" s="757"/>
      <c r="E57" s="757"/>
      <c r="F57" s="757"/>
      <c r="G57" s="757"/>
      <c r="H57" s="757"/>
    </row>
    <row r="58" spans="3:8">
      <c r="C58" s="757"/>
      <c r="D58" s="757"/>
      <c r="E58" s="757"/>
      <c r="F58" s="757"/>
      <c r="G58" s="757"/>
      <c r="H58" s="757"/>
    </row>
    <row r="59" spans="3:8">
      <c r="C59" s="757"/>
      <c r="D59" s="757"/>
      <c r="E59" s="757"/>
      <c r="F59" s="757"/>
      <c r="G59" s="757"/>
      <c r="H59" s="757"/>
    </row>
    <row r="60" spans="3:8">
      <c r="C60" s="757"/>
      <c r="D60" s="757"/>
      <c r="E60" s="757"/>
      <c r="F60" s="757"/>
      <c r="G60" s="757"/>
      <c r="H60" s="757"/>
    </row>
    <row r="61" spans="3:8">
      <c r="C61" s="757"/>
      <c r="D61" s="757"/>
      <c r="E61" s="757"/>
      <c r="F61" s="757"/>
      <c r="G61" s="757"/>
      <c r="H61" s="757"/>
    </row>
    <row r="62" spans="3:8">
      <c r="C62" s="757"/>
      <c r="D62" s="757"/>
      <c r="E62" s="757"/>
      <c r="F62" s="757"/>
      <c r="G62" s="757"/>
      <c r="H62" s="757"/>
    </row>
    <row r="63" spans="3:8">
      <c r="C63" s="757"/>
      <c r="D63" s="757"/>
      <c r="E63" s="757"/>
      <c r="F63" s="757"/>
      <c r="G63" s="757"/>
      <c r="H63" s="757"/>
    </row>
    <row r="64" spans="3:8">
      <c r="C64" s="757"/>
      <c r="D64" s="757"/>
      <c r="E64" s="757"/>
      <c r="F64" s="757"/>
      <c r="G64" s="757"/>
      <c r="H64" s="757"/>
    </row>
    <row r="65" spans="3:8">
      <c r="C65" s="757"/>
      <c r="D65" s="757"/>
      <c r="E65" s="757"/>
      <c r="F65" s="757"/>
      <c r="G65" s="757"/>
      <c r="H65" s="757"/>
    </row>
    <row r="66" spans="3:8">
      <c r="C66" s="757"/>
      <c r="D66" s="757"/>
      <c r="E66" s="757"/>
      <c r="F66" s="757"/>
      <c r="G66" s="757"/>
      <c r="H66" s="757"/>
    </row>
    <row r="67" spans="3:8">
      <c r="C67" s="757"/>
      <c r="D67" s="757"/>
      <c r="E67" s="757"/>
      <c r="F67" s="757"/>
      <c r="G67" s="757"/>
      <c r="H67" s="757"/>
    </row>
    <row r="68" spans="3:8">
      <c r="C68" s="757"/>
      <c r="D68" s="757"/>
      <c r="E68" s="757"/>
      <c r="F68" s="757"/>
      <c r="G68" s="757"/>
      <c r="H68" s="757"/>
    </row>
    <row r="69" spans="3:8">
      <c r="C69" s="757"/>
      <c r="D69" s="757"/>
      <c r="E69" s="757"/>
      <c r="F69" s="757"/>
      <c r="G69" s="757"/>
      <c r="H69" s="757"/>
    </row>
    <row r="70" spans="3:8">
      <c r="C70" s="757"/>
      <c r="D70" s="757"/>
      <c r="E70" s="757"/>
      <c r="F70" s="757"/>
      <c r="G70" s="757"/>
      <c r="H70" s="757"/>
    </row>
    <row r="71" spans="3:8">
      <c r="C71" s="757"/>
      <c r="D71" s="757"/>
      <c r="E71" s="757"/>
      <c r="F71" s="757"/>
      <c r="G71" s="757"/>
      <c r="H71" s="757"/>
    </row>
    <row r="72" spans="3:8">
      <c r="C72" s="757"/>
      <c r="D72" s="757"/>
      <c r="E72" s="757"/>
      <c r="F72" s="757"/>
      <c r="G72" s="757"/>
      <c r="H72" s="757"/>
    </row>
    <row r="73" spans="3:8">
      <c r="C73" s="757"/>
      <c r="D73" s="757"/>
      <c r="E73" s="757"/>
      <c r="F73" s="757"/>
      <c r="G73" s="757"/>
      <c r="H73" s="757"/>
    </row>
    <row r="74" spans="3:8">
      <c r="C74" s="757"/>
      <c r="D74" s="757"/>
      <c r="E74" s="757"/>
      <c r="F74" s="757"/>
      <c r="G74" s="757"/>
      <c r="H74" s="757"/>
    </row>
    <row r="75" spans="3:8">
      <c r="C75" s="757"/>
      <c r="D75" s="757"/>
      <c r="E75" s="757"/>
      <c r="F75" s="757"/>
      <c r="G75" s="757"/>
      <c r="H75" s="757"/>
    </row>
    <row r="76" spans="3:8">
      <c r="C76" s="757"/>
      <c r="D76" s="757"/>
      <c r="E76" s="757"/>
      <c r="F76" s="757"/>
      <c r="G76" s="757"/>
      <c r="H76" s="757"/>
    </row>
    <row r="77" spans="3:8">
      <c r="C77" s="757"/>
      <c r="D77" s="757"/>
      <c r="E77" s="757"/>
      <c r="F77" s="757"/>
      <c r="G77" s="757"/>
      <c r="H77" s="757"/>
    </row>
    <row r="78" spans="3:8">
      <c r="C78" s="757"/>
      <c r="D78" s="757"/>
      <c r="E78" s="757"/>
      <c r="F78" s="757"/>
      <c r="G78" s="757"/>
      <c r="H78" s="757"/>
    </row>
    <row r="79" spans="3:8">
      <c r="C79" s="757"/>
      <c r="D79" s="757"/>
      <c r="E79" s="757"/>
      <c r="F79" s="757"/>
      <c r="G79" s="757"/>
      <c r="H79" s="757"/>
    </row>
    <row r="80" spans="3:8">
      <c r="C80" s="757"/>
      <c r="D80" s="757"/>
      <c r="E80" s="757"/>
      <c r="F80" s="757"/>
      <c r="G80" s="757"/>
      <c r="H80" s="757"/>
    </row>
    <row r="81" spans="3:8">
      <c r="C81" s="757"/>
      <c r="D81" s="757"/>
      <c r="E81" s="757"/>
      <c r="F81" s="757"/>
      <c r="G81" s="757"/>
      <c r="H81" s="757"/>
    </row>
    <row r="82" spans="3:8">
      <c r="C82" s="757"/>
      <c r="D82" s="757"/>
      <c r="E82" s="757"/>
      <c r="F82" s="757"/>
      <c r="G82" s="757"/>
      <c r="H82" s="757"/>
    </row>
    <row r="83" spans="3:8">
      <c r="C83" s="757"/>
      <c r="D83" s="757"/>
      <c r="E83" s="757"/>
      <c r="F83" s="757"/>
      <c r="G83" s="757"/>
      <c r="H83" s="757"/>
    </row>
  </sheetData>
  <mergeCells count="18">
    <mergeCell ref="A12:B12"/>
    <mergeCell ref="I17:J17"/>
    <mergeCell ref="A32:E32"/>
    <mergeCell ref="F32:J32"/>
    <mergeCell ref="A27:B27"/>
    <mergeCell ref="A1:J1"/>
    <mergeCell ref="A2:J2"/>
    <mergeCell ref="I4:J6"/>
    <mergeCell ref="A4:B6"/>
    <mergeCell ref="C4:F4"/>
    <mergeCell ref="H4:H5"/>
    <mergeCell ref="A7:B7"/>
    <mergeCell ref="I7:J7"/>
    <mergeCell ref="I27:J27"/>
    <mergeCell ref="I22:J22"/>
    <mergeCell ref="I12:J12"/>
    <mergeCell ref="A22:B22"/>
    <mergeCell ref="A17:B1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Z79"/>
  <sheetViews>
    <sheetView rightToLeft="1" topLeftCell="A44" workbookViewId="0">
      <selection activeCell="N55" sqref="N55"/>
    </sheetView>
  </sheetViews>
  <sheetFormatPr defaultRowHeight="14.25"/>
  <cols>
    <col min="1" max="1" width="11.125" customWidth="1"/>
    <col min="5" max="7" width="9.125" bestFit="1" customWidth="1"/>
    <col min="8" max="8" width="7.875" customWidth="1"/>
    <col min="9" max="13" width="8.375" customWidth="1"/>
    <col min="14" max="14" width="11.125" customWidth="1"/>
  </cols>
  <sheetData>
    <row r="1" spans="1:15" ht="24.75" thickBot="1">
      <c r="A1" s="1358" t="s">
        <v>86</v>
      </c>
      <c r="B1" s="1359"/>
      <c r="C1" s="1359"/>
      <c r="D1" s="1360"/>
      <c r="E1" s="72" t="s">
        <v>216</v>
      </c>
      <c r="F1" s="73" t="s">
        <v>217</v>
      </c>
      <c r="G1" s="73" t="s">
        <v>218</v>
      </c>
      <c r="H1" s="73" t="s">
        <v>219</v>
      </c>
      <c r="I1" s="73" t="s">
        <v>220</v>
      </c>
      <c r="J1" s="73" t="s">
        <v>221</v>
      </c>
      <c r="K1" s="73" t="s">
        <v>222</v>
      </c>
      <c r="L1" s="73" t="s">
        <v>223</v>
      </c>
      <c r="M1" s="73" t="s">
        <v>224</v>
      </c>
      <c r="N1" s="74" t="s">
        <v>225</v>
      </c>
      <c r="O1" s="75"/>
    </row>
    <row r="2" spans="1:15" ht="15" thickBot="1">
      <c r="A2" s="1361"/>
      <c r="B2" s="1362"/>
      <c r="C2" s="1362"/>
      <c r="D2" s="1363"/>
      <c r="E2" s="76" t="s">
        <v>226</v>
      </c>
      <c r="F2" s="77" t="s">
        <v>226</v>
      </c>
      <c r="G2" s="77" t="s">
        <v>226</v>
      </c>
      <c r="H2" s="77" t="s">
        <v>226</v>
      </c>
      <c r="I2" s="77" t="s">
        <v>226</v>
      </c>
      <c r="J2" s="77" t="s">
        <v>226</v>
      </c>
      <c r="K2" s="77" t="s">
        <v>226</v>
      </c>
      <c r="L2" s="77" t="s">
        <v>226</v>
      </c>
      <c r="M2" s="77" t="s">
        <v>226</v>
      </c>
      <c r="N2" s="78" t="s">
        <v>226</v>
      </c>
      <c r="O2" s="75"/>
    </row>
    <row r="3" spans="1:15" ht="15" thickBot="1">
      <c r="A3" s="82"/>
      <c r="B3" s="83"/>
      <c r="C3" s="83"/>
      <c r="D3" s="84"/>
      <c r="E3" s="97">
        <f>E4+E5+E6+E7</f>
        <v>54898</v>
      </c>
      <c r="F3" s="97">
        <f t="shared" ref="F3:N3" si="0">F4+F5+F6+F7</f>
        <v>7593</v>
      </c>
      <c r="G3" s="97">
        <f t="shared" si="0"/>
        <v>76441</v>
      </c>
      <c r="H3" s="97">
        <f t="shared" si="0"/>
        <v>60647</v>
      </c>
      <c r="I3" s="97">
        <f t="shared" si="0"/>
        <v>53838</v>
      </c>
      <c r="J3" s="97">
        <f t="shared" si="0"/>
        <v>14198</v>
      </c>
      <c r="K3" s="97">
        <f t="shared" si="0"/>
        <v>227837</v>
      </c>
      <c r="L3" s="97">
        <f t="shared" si="0"/>
        <v>68563</v>
      </c>
      <c r="M3" s="97">
        <f t="shared" si="0"/>
        <v>32853</v>
      </c>
      <c r="N3" s="97">
        <f t="shared" si="0"/>
        <v>3494</v>
      </c>
      <c r="O3" s="98">
        <f>N3+M3+L3+K3+J3+I3+H3+G3+F3+E3</f>
        <v>600362</v>
      </c>
    </row>
    <row r="4" spans="1:15" ht="15" thickBot="1">
      <c r="A4" s="82"/>
      <c r="B4" s="83"/>
      <c r="C4" s="83"/>
      <c r="D4" s="79" t="s">
        <v>228</v>
      </c>
      <c r="E4" s="85">
        <f>E9+E14+E19+E24</f>
        <v>12521</v>
      </c>
      <c r="F4" s="85">
        <f t="shared" ref="F4:N4" si="1">F9+F14+F19+F24</f>
        <v>954</v>
      </c>
      <c r="G4" s="85">
        <f t="shared" si="1"/>
        <v>12485</v>
      </c>
      <c r="H4" s="85">
        <f t="shared" si="1"/>
        <v>12178</v>
      </c>
      <c r="I4" s="85">
        <f t="shared" si="1"/>
        <v>9089</v>
      </c>
      <c r="J4" s="85">
        <f t="shared" si="1"/>
        <v>2224</v>
      </c>
      <c r="K4" s="85">
        <f t="shared" si="1"/>
        <v>51293</v>
      </c>
      <c r="L4" s="85">
        <f t="shared" si="1"/>
        <v>11815</v>
      </c>
      <c r="M4" s="85">
        <f t="shared" si="1"/>
        <v>6760</v>
      </c>
      <c r="N4" s="85">
        <f t="shared" si="1"/>
        <v>1159</v>
      </c>
      <c r="O4" s="98">
        <f t="shared" ref="O4:O27" si="2">N4+M4+L4+K4+J4+I4+H4+G4+F4+E4</f>
        <v>120478</v>
      </c>
    </row>
    <row r="5" spans="1:15" ht="15" thickBot="1">
      <c r="A5" s="82"/>
      <c r="B5" s="83"/>
      <c r="C5" s="83"/>
      <c r="D5" s="80" t="s">
        <v>230</v>
      </c>
      <c r="E5" s="85">
        <f t="shared" ref="E5:N7" si="3">E10+E15+E20+E25</f>
        <v>13329</v>
      </c>
      <c r="F5" s="85">
        <f t="shared" si="3"/>
        <v>4077</v>
      </c>
      <c r="G5" s="85">
        <f t="shared" si="3"/>
        <v>16683</v>
      </c>
      <c r="H5" s="85">
        <f t="shared" si="3"/>
        <v>21014</v>
      </c>
      <c r="I5" s="85">
        <f t="shared" si="3"/>
        <v>12839</v>
      </c>
      <c r="J5" s="85">
        <f t="shared" si="3"/>
        <v>3528</v>
      </c>
      <c r="K5" s="85">
        <f t="shared" si="3"/>
        <v>59364</v>
      </c>
      <c r="L5" s="85">
        <f t="shared" si="3"/>
        <v>17388</v>
      </c>
      <c r="M5" s="85">
        <f t="shared" si="3"/>
        <v>4240</v>
      </c>
      <c r="N5" s="85">
        <f t="shared" si="3"/>
        <v>721</v>
      </c>
      <c r="O5" s="98">
        <f t="shared" si="2"/>
        <v>153183</v>
      </c>
    </row>
    <row r="6" spans="1:15" ht="15" thickBot="1">
      <c r="A6" s="82"/>
      <c r="B6" s="83"/>
      <c r="C6" s="83"/>
      <c r="D6" s="80" t="s">
        <v>231</v>
      </c>
      <c r="E6" s="85">
        <f t="shared" si="3"/>
        <v>13331</v>
      </c>
      <c r="F6" s="85">
        <f t="shared" si="3"/>
        <v>1115</v>
      </c>
      <c r="G6" s="85">
        <f t="shared" si="3"/>
        <v>30834</v>
      </c>
      <c r="H6" s="85">
        <f t="shared" si="3"/>
        <v>8035</v>
      </c>
      <c r="I6" s="85">
        <f t="shared" si="3"/>
        <v>9776</v>
      </c>
      <c r="J6" s="85">
        <f t="shared" si="3"/>
        <v>2816</v>
      </c>
      <c r="K6" s="85">
        <f t="shared" si="3"/>
        <v>49743</v>
      </c>
      <c r="L6" s="85">
        <f t="shared" si="3"/>
        <v>15801</v>
      </c>
      <c r="M6" s="85">
        <f t="shared" si="3"/>
        <v>3710</v>
      </c>
      <c r="N6" s="85">
        <f t="shared" si="3"/>
        <v>647</v>
      </c>
      <c r="O6" s="98">
        <f t="shared" si="2"/>
        <v>135808</v>
      </c>
    </row>
    <row r="7" spans="1:15" ht="15" thickBot="1">
      <c r="A7" s="82"/>
      <c r="B7" s="83"/>
      <c r="C7" s="83"/>
      <c r="D7" s="80" t="s">
        <v>232</v>
      </c>
      <c r="E7" s="85">
        <f t="shared" si="3"/>
        <v>15717</v>
      </c>
      <c r="F7" s="85">
        <f t="shared" si="3"/>
        <v>1447</v>
      </c>
      <c r="G7" s="85">
        <f t="shared" si="3"/>
        <v>16439</v>
      </c>
      <c r="H7" s="85">
        <f t="shared" si="3"/>
        <v>19420</v>
      </c>
      <c r="I7" s="85">
        <f t="shared" si="3"/>
        <v>22134</v>
      </c>
      <c r="J7" s="85">
        <f t="shared" si="3"/>
        <v>5630</v>
      </c>
      <c r="K7" s="85">
        <f t="shared" si="3"/>
        <v>67437</v>
      </c>
      <c r="L7" s="85">
        <f t="shared" si="3"/>
        <v>23559</v>
      </c>
      <c r="M7" s="85">
        <f t="shared" si="3"/>
        <v>18143</v>
      </c>
      <c r="N7" s="85">
        <f t="shared" si="3"/>
        <v>967</v>
      </c>
      <c r="O7" s="98">
        <f t="shared" si="2"/>
        <v>190893</v>
      </c>
    </row>
    <row r="8" spans="1:15" ht="15" thickBot="1">
      <c r="A8" s="82"/>
      <c r="B8" s="83"/>
      <c r="C8" s="83"/>
      <c r="D8" s="84"/>
      <c r="E8" s="86">
        <f>E9+E10+E11+E12</f>
        <v>6694</v>
      </c>
      <c r="F8" s="86">
        <f t="shared" ref="F8:N8" si="4">F9+F10+F11+F12</f>
        <v>460</v>
      </c>
      <c r="G8" s="86">
        <f t="shared" si="4"/>
        <v>21257</v>
      </c>
      <c r="H8" s="86">
        <f t="shared" si="4"/>
        <v>123</v>
      </c>
      <c r="I8" s="86">
        <f t="shared" si="4"/>
        <v>759</v>
      </c>
      <c r="J8" s="86">
        <f t="shared" si="4"/>
        <v>199</v>
      </c>
      <c r="K8" s="86">
        <f t="shared" si="4"/>
        <v>3879</v>
      </c>
      <c r="L8" s="86">
        <f t="shared" si="4"/>
        <v>1256</v>
      </c>
      <c r="M8" s="86">
        <f t="shared" si="4"/>
        <v>5</v>
      </c>
      <c r="N8" s="86">
        <f t="shared" si="4"/>
        <v>24</v>
      </c>
      <c r="O8" s="98">
        <f t="shared" si="2"/>
        <v>34656</v>
      </c>
    </row>
    <row r="9" spans="1:15" ht="15" thickBot="1">
      <c r="A9" s="1364" t="s">
        <v>227</v>
      </c>
      <c r="B9" s="1366" t="s">
        <v>228</v>
      </c>
      <c r="C9" s="1366" t="s">
        <v>229</v>
      </c>
      <c r="D9" s="79" t="s">
        <v>228</v>
      </c>
      <c r="E9" s="87">
        <v>1444</v>
      </c>
      <c r="F9" s="88">
        <v>106</v>
      </c>
      <c r="G9" s="88">
        <v>2600</v>
      </c>
      <c r="H9" s="88">
        <v>15</v>
      </c>
      <c r="I9" s="88">
        <v>136</v>
      </c>
      <c r="J9" s="88">
        <v>16</v>
      </c>
      <c r="K9" s="88">
        <v>522</v>
      </c>
      <c r="L9" s="88">
        <v>351</v>
      </c>
      <c r="M9" s="88">
        <v>0</v>
      </c>
      <c r="N9" s="89">
        <v>2</v>
      </c>
      <c r="O9" s="98">
        <f t="shared" si="2"/>
        <v>5192</v>
      </c>
    </row>
    <row r="10" spans="1:15">
      <c r="A10" s="1365"/>
      <c r="B10" s="1367"/>
      <c r="C10" s="1367"/>
      <c r="D10" s="80" t="s">
        <v>230</v>
      </c>
      <c r="E10" s="90">
        <v>2110</v>
      </c>
      <c r="F10" s="91">
        <v>105</v>
      </c>
      <c r="G10" s="91">
        <v>6282</v>
      </c>
      <c r="H10" s="91">
        <v>20</v>
      </c>
      <c r="I10" s="91">
        <v>272</v>
      </c>
      <c r="J10" s="91">
        <v>61</v>
      </c>
      <c r="K10" s="91">
        <v>1173</v>
      </c>
      <c r="L10" s="91">
        <v>431</v>
      </c>
      <c r="M10" s="91">
        <v>5</v>
      </c>
      <c r="N10" s="92">
        <v>8</v>
      </c>
      <c r="O10" s="98">
        <f t="shared" si="2"/>
        <v>10467</v>
      </c>
    </row>
    <row r="11" spans="1:15">
      <c r="A11" s="1365"/>
      <c r="B11" s="1367"/>
      <c r="C11" s="1367"/>
      <c r="D11" s="80" t="s">
        <v>231</v>
      </c>
      <c r="E11" s="90">
        <v>2042</v>
      </c>
      <c r="F11" s="91">
        <v>160</v>
      </c>
      <c r="G11" s="91">
        <v>8720</v>
      </c>
      <c r="H11" s="91">
        <v>28</v>
      </c>
      <c r="I11" s="91">
        <v>178</v>
      </c>
      <c r="J11" s="91">
        <v>73</v>
      </c>
      <c r="K11" s="91">
        <v>1098</v>
      </c>
      <c r="L11" s="91">
        <v>440</v>
      </c>
      <c r="M11" s="91">
        <v>0</v>
      </c>
      <c r="N11" s="92">
        <v>10</v>
      </c>
      <c r="O11" s="98">
        <f t="shared" si="2"/>
        <v>12749</v>
      </c>
    </row>
    <row r="12" spans="1:15">
      <c r="A12" s="1365"/>
      <c r="B12" s="1367"/>
      <c r="C12" s="1367"/>
      <c r="D12" s="80" t="s">
        <v>232</v>
      </c>
      <c r="E12" s="90">
        <v>1098</v>
      </c>
      <c r="F12" s="91">
        <v>89</v>
      </c>
      <c r="G12" s="91">
        <v>3655</v>
      </c>
      <c r="H12" s="91">
        <v>60</v>
      </c>
      <c r="I12" s="91">
        <v>173</v>
      </c>
      <c r="J12" s="91">
        <v>49</v>
      </c>
      <c r="K12" s="91">
        <v>1086</v>
      </c>
      <c r="L12" s="91">
        <v>34</v>
      </c>
      <c r="M12" s="91">
        <v>0</v>
      </c>
      <c r="N12" s="92">
        <v>4</v>
      </c>
      <c r="O12" s="98">
        <f t="shared" si="2"/>
        <v>6248</v>
      </c>
    </row>
    <row r="13" spans="1:15">
      <c r="A13" s="1365"/>
      <c r="B13" s="83"/>
      <c r="C13" s="83"/>
      <c r="D13" s="80"/>
      <c r="E13" s="93">
        <f>E14+E15+E16+E17</f>
        <v>30131</v>
      </c>
      <c r="F13" s="93">
        <f t="shared" ref="F13:N13" si="5">F14+F15+F16+F17</f>
        <v>2367</v>
      </c>
      <c r="G13" s="93">
        <f t="shared" si="5"/>
        <v>19453</v>
      </c>
      <c r="H13" s="93">
        <f t="shared" si="5"/>
        <v>12394</v>
      </c>
      <c r="I13" s="93">
        <f t="shared" si="5"/>
        <v>7983</v>
      </c>
      <c r="J13" s="93">
        <f t="shared" si="5"/>
        <v>472</v>
      </c>
      <c r="K13" s="93">
        <f t="shared" si="5"/>
        <v>17335</v>
      </c>
      <c r="L13" s="93">
        <f t="shared" si="5"/>
        <v>515</v>
      </c>
      <c r="M13" s="93">
        <f t="shared" si="5"/>
        <v>348</v>
      </c>
      <c r="N13" s="93">
        <f t="shared" si="5"/>
        <v>1256</v>
      </c>
      <c r="O13" s="98">
        <f t="shared" si="2"/>
        <v>92254</v>
      </c>
    </row>
    <row r="14" spans="1:15">
      <c r="A14" s="1365"/>
      <c r="B14" s="1368" t="s">
        <v>230</v>
      </c>
      <c r="C14" s="1368" t="s">
        <v>229</v>
      </c>
      <c r="D14" s="80" t="s">
        <v>228</v>
      </c>
      <c r="E14" s="90">
        <v>6252</v>
      </c>
      <c r="F14" s="91">
        <v>463</v>
      </c>
      <c r="G14" s="91">
        <v>2690</v>
      </c>
      <c r="H14" s="91">
        <v>5261</v>
      </c>
      <c r="I14" s="91">
        <v>1721</v>
      </c>
      <c r="J14" s="91">
        <v>58</v>
      </c>
      <c r="K14" s="91">
        <v>3208</v>
      </c>
      <c r="L14" s="91">
        <v>440</v>
      </c>
      <c r="M14" s="91">
        <v>48</v>
      </c>
      <c r="N14" s="92">
        <v>713</v>
      </c>
      <c r="O14" s="98">
        <f t="shared" si="2"/>
        <v>20854</v>
      </c>
    </row>
    <row r="15" spans="1:15">
      <c r="A15" s="1365"/>
      <c r="B15" s="1367"/>
      <c r="C15" s="1367"/>
      <c r="D15" s="80" t="s">
        <v>230</v>
      </c>
      <c r="E15" s="90">
        <v>7883</v>
      </c>
      <c r="F15" s="91">
        <v>814</v>
      </c>
      <c r="G15" s="91">
        <v>4906</v>
      </c>
      <c r="H15" s="91">
        <v>3358</v>
      </c>
      <c r="I15" s="91">
        <v>2794</v>
      </c>
      <c r="J15" s="91">
        <v>184</v>
      </c>
      <c r="K15" s="91">
        <v>5209</v>
      </c>
      <c r="L15" s="91">
        <v>59</v>
      </c>
      <c r="M15" s="91">
        <v>76</v>
      </c>
      <c r="N15" s="92">
        <v>204</v>
      </c>
      <c r="O15" s="98">
        <f t="shared" si="2"/>
        <v>25487</v>
      </c>
    </row>
    <row r="16" spans="1:15">
      <c r="A16" s="1365"/>
      <c r="B16" s="1367"/>
      <c r="C16" s="1367"/>
      <c r="D16" s="80" t="s">
        <v>231</v>
      </c>
      <c r="E16" s="90">
        <v>7635</v>
      </c>
      <c r="F16" s="91">
        <v>573</v>
      </c>
      <c r="G16" s="91">
        <v>7858</v>
      </c>
      <c r="H16" s="91">
        <v>1343</v>
      </c>
      <c r="I16" s="91">
        <v>1154</v>
      </c>
      <c r="J16" s="91">
        <v>93</v>
      </c>
      <c r="K16" s="91">
        <v>3777</v>
      </c>
      <c r="L16" s="91">
        <v>16</v>
      </c>
      <c r="M16" s="91">
        <v>68</v>
      </c>
      <c r="N16" s="92">
        <v>69</v>
      </c>
      <c r="O16" s="98">
        <f t="shared" si="2"/>
        <v>22586</v>
      </c>
    </row>
    <row r="17" spans="1:26">
      <c r="A17" s="1365"/>
      <c r="B17" s="1367"/>
      <c r="C17" s="1367"/>
      <c r="D17" s="80" t="s">
        <v>232</v>
      </c>
      <c r="E17" s="90">
        <v>8361</v>
      </c>
      <c r="F17" s="91">
        <v>517</v>
      </c>
      <c r="G17" s="91">
        <v>3999</v>
      </c>
      <c r="H17" s="91">
        <v>2432</v>
      </c>
      <c r="I17" s="91">
        <v>2314</v>
      </c>
      <c r="J17" s="91">
        <v>137</v>
      </c>
      <c r="K17" s="91">
        <v>5141</v>
      </c>
      <c r="L17" s="91">
        <v>0</v>
      </c>
      <c r="M17" s="91">
        <v>156</v>
      </c>
      <c r="N17" s="92">
        <v>270</v>
      </c>
      <c r="O17" s="98">
        <f t="shared" si="2"/>
        <v>23327</v>
      </c>
    </row>
    <row r="18" spans="1:26">
      <c r="A18" s="1365"/>
      <c r="B18" s="83"/>
      <c r="C18" s="83"/>
      <c r="D18" s="80"/>
      <c r="E18" s="93">
        <f>E19+E20+E21+E22</f>
        <v>243</v>
      </c>
      <c r="F18" s="93">
        <f t="shared" ref="F18:N18" si="6">F19+F20+F21+F22</f>
        <v>1222</v>
      </c>
      <c r="G18" s="93">
        <f t="shared" si="6"/>
        <v>13513</v>
      </c>
      <c r="H18" s="93">
        <f t="shared" si="6"/>
        <v>9457</v>
      </c>
      <c r="I18" s="93">
        <f t="shared" si="6"/>
        <v>38661</v>
      </c>
      <c r="J18" s="93">
        <f t="shared" si="6"/>
        <v>5701</v>
      </c>
      <c r="K18" s="93">
        <f t="shared" si="6"/>
        <v>91407</v>
      </c>
      <c r="L18" s="93">
        <f t="shared" si="6"/>
        <v>15408</v>
      </c>
      <c r="M18" s="93">
        <f t="shared" si="6"/>
        <v>11648</v>
      </c>
      <c r="N18" s="93">
        <f t="shared" si="6"/>
        <v>1492</v>
      </c>
      <c r="O18" s="98">
        <f t="shared" si="2"/>
        <v>188752</v>
      </c>
    </row>
    <row r="19" spans="1:26">
      <c r="A19" s="1365"/>
      <c r="B19" s="1368" t="s">
        <v>231</v>
      </c>
      <c r="C19" s="1368" t="s">
        <v>229</v>
      </c>
      <c r="D19" s="80" t="s">
        <v>228</v>
      </c>
      <c r="E19" s="90">
        <v>17</v>
      </c>
      <c r="F19" s="91">
        <v>307</v>
      </c>
      <c r="G19" s="91">
        <v>3786</v>
      </c>
      <c r="H19" s="91">
        <v>2271</v>
      </c>
      <c r="I19" s="91">
        <v>5900</v>
      </c>
      <c r="J19" s="91">
        <v>1638</v>
      </c>
      <c r="K19" s="91">
        <v>20685</v>
      </c>
      <c r="L19" s="91">
        <v>3555</v>
      </c>
      <c r="M19" s="91">
        <v>1897</v>
      </c>
      <c r="N19" s="92">
        <v>263</v>
      </c>
      <c r="O19" s="98">
        <f t="shared" si="2"/>
        <v>40319</v>
      </c>
    </row>
    <row r="20" spans="1:26">
      <c r="A20" s="1365"/>
      <c r="B20" s="1367"/>
      <c r="C20" s="1367"/>
      <c r="D20" s="80" t="s">
        <v>230</v>
      </c>
      <c r="E20" s="90">
        <v>51</v>
      </c>
      <c r="F20" s="91">
        <v>234</v>
      </c>
      <c r="G20" s="91">
        <v>2644</v>
      </c>
      <c r="H20" s="91">
        <v>2771</v>
      </c>
      <c r="I20" s="91">
        <v>7950</v>
      </c>
      <c r="J20" s="91">
        <v>900</v>
      </c>
      <c r="K20" s="91">
        <v>24901</v>
      </c>
      <c r="L20" s="91">
        <v>3400</v>
      </c>
      <c r="M20" s="91">
        <v>2822</v>
      </c>
      <c r="N20" s="92">
        <v>370</v>
      </c>
      <c r="O20" s="98">
        <f t="shared" si="2"/>
        <v>46043</v>
      </c>
    </row>
    <row r="21" spans="1:26">
      <c r="A21" s="1365"/>
      <c r="B21" s="1367"/>
      <c r="C21" s="1367"/>
      <c r="D21" s="80" t="s">
        <v>231</v>
      </c>
      <c r="E21" s="90">
        <v>170</v>
      </c>
      <c r="F21" s="91">
        <v>252</v>
      </c>
      <c r="G21" s="91">
        <v>4022</v>
      </c>
      <c r="H21" s="91">
        <v>1925</v>
      </c>
      <c r="I21" s="91">
        <v>7683</v>
      </c>
      <c r="J21" s="91">
        <v>1347</v>
      </c>
      <c r="K21" s="91">
        <v>16640</v>
      </c>
      <c r="L21" s="91">
        <v>3571</v>
      </c>
      <c r="M21" s="91">
        <v>2756</v>
      </c>
      <c r="N21" s="92">
        <v>520</v>
      </c>
      <c r="O21" s="98">
        <f t="shared" si="2"/>
        <v>38886</v>
      </c>
    </row>
    <row r="22" spans="1:26">
      <c r="A22" s="1365"/>
      <c r="B22" s="1367"/>
      <c r="C22" s="1367"/>
      <c r="D22" s="80" t="s">
        <v>232</v>
      </c>
      <c r="E22" s="90">
        <v>5</v>
      </c>
      <c r="F22" s="91">
        <v>429</v>
      </c>
      <c r="G22" s="91">
        <v>3061</v>
      </c>
      <c r="H22" s="91">
        <v>2490</v>
      </c>
      <c r="I22" s="91">
        <v>17128</v>
      </c>
      <c r="J22" s="91">
        <v>1816</v>
      </c>
      <c r="K22" s="91">
        <v>29181</v>
      </c>
      <c r="L22" s="91">
        <v>4882</v>
      </c>
      <c r="M22" s="91">
        <v>4173</v>
      </c>
      <c r="N22" s="92">
        <v>339</v>
      </c>
      <c r="O22" s="98">
        <f t="shared" si="2"/>
        <v>63504</v>
      </c>
    </row>
    <row r="23" spans="1:26">
      <c r="A23" s="1365"/>
      <c r="B23" s="83"/>
      <c r="C23" s="83"/>
      <c r="D23" s="80"/>
      <c r="E23" s="93">
        <f>E24+E25+E26+E27</f>
        <v>17830</v>
      </c>
      <c r="F23" s="93">
        <f t="shared" ref="F23:N23" si="7">F24+F25+F26+F27</f>
        <v>3544</v>
      </c>
      <c r="G23" s="93">
        <f t="shared" si="7"/>
        <v>22218</v>
      </c>
      <c r="H23" s="93">
        <f t="shared" si="7"/>
        <v>38673</v>
      </c>
      <c r="I23" s="93">
        <f t="shared" si="7"/>
        <v>6435</v>
      </c>
      <c r="J23" s="93">
        <f t="shared" si="7"/>
        <v>7826</v>
      </c>
      <c r="K23" s="93">
        <f t="shared" si="7"/>
        <v>115216</v>
      </c>
      <c r="L23" s="93">
        <f t="shared" si="7"/>
        <v>51384</v>
      </c>
      <c r="M23" s="93">
        <f t="shared" si="7"/>
        <v>20852</v>
      </c>
      <c r="N23" s="93">
        <f t="shared" si="7"/>
        <v>722</v>
      </c>
      <c r="O23" s="98">
        <f t="shared" si="2"/>
        <v>284700</v>
      </c>
    </row>
    <row r="24" spans="1:26" ht="15" thickBot="1">
      <c r="A24" s="1365"/>
      <c r="B24" s="1369" t="s">
        <v>232</v>
      </c>
      <c r="C24" s="1369" t="s">
        <v>229</v>
      </c>
      <c r="D24" s="80" t="s">
        <v>228</v>
      </c>
      <c r="E24" s="90">
        <v>4808</v>
      </c>
      <c r="F24" s="91">
        <v>78</v>
      </c>
      <c r="G24" s="91">
        <v>3409</v>
      </c>
      <c r="H24" s="91">
        <v>4631</v>
      </c>
      <c r="I24" s="91">
        <v>1332</v>
      </c>
      <c r="J24" s="91">
        <v>512</v>
      </c>
      <c r="K24" s="91">
        <v>26878</v>
      </c>
      <c r="L24" s="91">
        <v>7469</v>
      </c>
      <c r="M24" s="91">
        <v>4815</v>
      </c>
      <c r="N24" s="92">
        <v>181</v>
      </c>
      <c r="O24" s="98">
        <f t="shared" si="2"/>
        <v>54113</v>
      </c>
    </row>
    <row r="25" spans="1:26">
      <c r="A25" s="1365"/>
      <c r="B25" s="1367"/>
      <c r="C25" s="1367"/>
      <c r="D25" s="80" t="s">
        <v>230</v>
      </c>
      <c r="E25" s="90">
        <v>3285</v>
      </c>
      <c r="F25" s="91">
        <v>2924</v>
      </c>
      <c r="G25" s="91">
        <v>2851</v>
      </c>
      <c r="H25" s="91">
        <v>14865</v>
      </c>
      <c r="I25" s="91">
        <v>1823</v>
      </c>
      <c r="J25" s="91">
        <v>2383</v>
      </c>
      <c r="K25" s="91">
        <v>28081</v>
      </c>
      <c r="L25" s="91">
        <v>13498</v>
      </c>
      <c r="M25" s="91">
        <v>1337</v>
      </c>
      <c r="N25" s="92">
        <v>139</v>
      </c>
      <c r="O25" s="98">
        <f t="shared" si="2"/>
        <v>71186</v>
      </c>
    </row>
    <row r="26" spans="1:26">
      <c r="A26" s="1365"/>
      <c r="B26" s="1367"/>
      <c r="C26" s="1367"/>
      <c r="D26" s="80" t="s">
        <v>231</v>
      </c>
      <c r="E26" s="90">
        <v>3484</v>
      </c>
      <c r="F26" s="91">
        <v>130</v>
      </c>
      <c r="G26" s="91">
        <v>10234</v>
      </c>
      <c r="H26" s="91">
        <v>4739</v>
      </c>
      <c r="I26" s="91">
        <v>761</v>
      </c>
      <c r="J26" s="91">
        <v>1303</v>
      </c>
      <c r="K26" s="91">
        <v>28228</v>
      </c>
      <c r="L26" s="91">
        <v>11774</v>
      </c>
      <c r="M26" s="91">
        <v>886</v>
      </c>
      <c r="N26" s="92">
        <v>48</v>
      </c>
      <c r="O26" s="98">
        <f t="shared" si="2"/>
        <v>61587</v>
      </c>
    </row>
    <row r="27" spans="1:26" ht="15" thickBot="1">
      <c r="A27" s="1361"/>
      <c r="B27" s="1362"/>
      <c r="C27" s="1362"/>
      <c r="D27" s="81" t="s">
        <v>232</v>
      </c>
      <c r="E27" s="94">
        <v>6253</v>
      </c>
      <c r="F27" s="95">
        <v>412</v>
      </c>
      <c r="G27" s="95">
        <v>5724</v>
      </c>
      <c r="H27" s="95">
        <v>14438</v>
      </c>
      <c r="I27" s="95">
        <v>2519</v>
      </c>
      <c r="J27" s="95">
        <v>3628</v>
      </c>
      <c r="K27" s="95">
        <v>32029</v>
      </c>
      <c r="L27" s="95">
        <v>18643</v>
      </c>
      <c r="M27" s="95">
        <v>13814</v>
      </c>
      <c r="N27" s="96">
        <v>354</v>
      </c>
      <c r="O27" s="98">
        <f t="shared" si="2"/>
        <v>97814</v>
      </c>
    </row>
    <row r="28" spans="1:26" s="99" customFormat="1"/>
    <row r="29" spans="1:26" ht="15" thickBot="1">
      <c r="E29" s="45">
        <f>E3/O3*100</f>
        <v>9.1</v>
      </c>
      <c r="F29" s="45">
        <f>F3/O3*100</f>
        <v>1.3</v>
      </c>
      <c r="G29" s="45">
        <f>G3/O3*100</f>
        <v>12.7</v>
      </c>
      <c r="H29" s="45">
        <f>H3/O3*100</f>
        <v>10.1</v>
      </c>
      <c r="I29" s="45">
        <f>I3/O3*100</f>
        <v>9</v>
      </c>
      <c r="J29" s="45">
        <f>J3/O3*100</f>
        <v>2.4</v>
      </c>
      <c r="K29" s="45">
        <f>K3/O3*100</f>
        <v>37.9</v>
      </c>
      <c r="L29" s="45">
        <f>L3/O3*100</f>
        <v>11.4</v>
      </c>
      <c r="M29" s="45">
        <f>M3/O3*100</f>
        <v>5.5</v>
      </c>
      <c r="N29" s="45">
        <f>N3/O3*100</f>
        <v>0.6</v>
      </c>
      <c r="P29" s="45">
        <f>ROUND(E29,1)</f>
        <v>9.1</v>
      </c>
      <c r="Q29" s="45">
        <f t="shared" ref="Q29:Y44" si="8">ROUND(F29,1)</f>
        <v>1.3</v>
      </c>
      <c r="R29" s="45">
        <f t="shared" si="8"/>
        <v>12.7</v>
      </c>
      <c r="S29" s="45">
        <f t="shared" si="8"/>
        <v>10.1</v>
      </c>
      <c r="T29" s="45">
        <f t="shared" si="8"/>
        <v>9</v>
      </c>
      <c r="U29" s="45">
        <f t="shared" si="8"/>
        <v>2.4</v>
      </c>
      <c r="V29" s="45">
        <f t="shared" si="8"/>
        <v>37.9</v>
      </c>
      <c r="W29" s="45">
        <f t="shared" si="8"/>
        <v>11.4</v>
      </c>
      <c r="X29" s="45">
        <f t="shared" si="8"/>
        <v>5.5</v>
      </c>
      <c r="Y29" s="45">
        <f t="shared" si="8"/>
        <v>0.6</v>
      </c>
      <c r="Z29" s="45"/>
    </row>
    <row r="30" spans="1:26">
      <c r="B30" s="83"/>
      <c r="C30" s="83"/>
      <c r="D30" s="79" t="s">
        <v>228</v>
      </c>
      <c r="E30" s="45">
        <f t="shared" ref="E30:E53" si="9">E4/O4*100</f>
        <v>10.4</v>
      </c>
      <c r="F30" s="45">
        <f t="shared" ref="F30:F53" si="10">F4/O4*100</f>
        <v>0.8</v>
      </c>
      <c r="G30" s="45">
        <f t="shared" ref="G30:G53" si="11">G4/O4*100</f>
        <v>10.4</v>
      </c>
      <c r="H30" s="45">
        <f t="shared" ref="H30:H53" si="12">H4/O4*100</f>
        <v>10.1</v>
      </c>
      <c r="I30" s="45">
        <f t="shared" ref="I30:I53" si="13">I4/O4*100</f>
        <v>7.5</v>
      </c>
      <c r="J30" s="45">
        <f t="shared" ref="J30:J53" si="14">J4/O4*100</f>
        <v>1.8</v>
      </c>
      <c r="K30" s="45">
        <f t="shared" ref="K30:K53" si="15">K4/O4*100</f>
        <v>42.6</v>
      </c>
      <c r="L30" s="45">
        <f t="shared" ref="L30:L53" si="16">L4/O4*100</f>
        <v>9.8000000000000007</v>
      </c>
      <c r="M30" s="45">
        <f t="shared" ref="M30:M53" si="17">M4/O4*100</f>
        <v>5.6</v>
      </c>
      <c r="N30" s="45">
        <f t="shared" ref="N30:N53" si="18">N4/O4*100</f>
        <v>1</v>
      </c>
      <c r="P30" s="45">
        <f t="shared" ref="P30:P53" si="19">ROUND(E30,1)</f>
        <v>10.4</v>
      </c>
      <c r="Q30" s="45">
        <f t="shared" si="8"/>
        <v>0.8</v>
      </c>
      <c r="R30" s="45">
        <f t="shared" si="8"/>
        <v>10.4</v>
      </c>
      <c r="S30" s="45">
        <f t="shared" si="8"/>
        <v>10.1</v>
      </c>
      <c r="T30" s="45">
        <f t="shared" si="8"/>
        <v>7.5</v>
      </c>
      <c r="U30" s="45">
        <f t="shared" si="8"/>
        <v>1.8</v>
      </c>
      <c r="V30" s="45">
        <f t="shared" si="8"/>
        <v>42.6</v>
      </c>
      <c r="W30" s="45">
        <f t="shared" si="8"/>
        <v>9.8000000000000007</v>
      </c>
      <c r="X30" s="45">
        <f t="shared" si="8"/>
        <v>5.6</v>
      </c>
      <c r="Y30" s="45">
        <f t="shared" si="8"/>
        <v>1</v>
      </c>
      <c r="Z30" s="45"/>
    </row>
    <row r="31" spans="1:26">
      <c r="B31" s="83"/>
      <c r="C31" s="83"/>
      <c r="D31" s="80" t="s">
        <v>230</v>
      </c>
      <c r="E31" s="45">
        <f t="shared" si="9"/>
        <v>8.6999999999999993</v>
      </c>
      <c r="F31" s="45">
        <f t="shared" si="10"/>
        <v>2.7</v>
      </c>
      <c r="G31" s="45">
        <f t="shared" si="11"/>
        <v>10.9</v>
      </c>
      <c r="H31" s="100">
        <f t="shared" si="12"/>
        <v>13.7</v>
      </c>
      <c r="I31" s="45">
        <f t="shared" si="13"/>
        <v>8.4</v>
      </c>
      <c r="J31" s="100">
        <f t="shared" si="14"/>
        <v>2.2999999999999998</v>
      </c>
      <c r="K31" s="45">
        <f t="shared" si="15"/>
        <v>38.799999999999997</v>
      </c>
      <c r="L31" s="45">
        <f t="shared" si="16"/>
        <v>11.4</v>
      </c>
      <c r="M31" s="45">
        <f t="shared" si="17"/>
        <v>2.8</v>
      </c>
      <c r="N31" s="45">
        <f t="shared" si="18"/>
        <v>0.5</v>
      </c>
      <c r="P31" s="45">
        <f t="shared" si="19"/>
        <v>8.6999999999999993</v>
      </c>
      <c r="Q31" s="45">
        <f t="shared" si="8"/>
        <v>2.7</v>
      </c>
      <c r="R31" s="45">
        <f t="shared" si="8"/>
        <v>10.9</v>
      </c>
      <c r="S31" s="45">
        <f t="shared" si="8"/>
        <v>13.7</v>
      </c>
      <c r="T31" s="45">
        <f t="shared" si="8"/>
        <v>8.4</v>
      </c>
      <c r="U31" s="45">
        <f t="shared" si="8"/>
        <v>2.2999999999999998</v>
      </c>
      <c r="V31" s="45">
        <f t="shared" si="8"/>
        <v>38.799999999999997</v>
      </c>
      <c r="W31" s="45">
        <f t="shared" si="8"/>
        <v>11.4</v>
      </c>
      <c r="X31" s="45">
        <f t="shared" si="8"/>
        <v>2.8</v>
      </c>
      <c r="Y31" s="45">
        <f t="shared" si="8"/>
        <v>0.5</v>
      </c>
      <c r="Z31" s="45"/>
    </row>
    <row r="32" spans="1:26">
      <c r="B32" s="83"/>
      <c r="C32" s="83"/>
      <c r="D32" s="80" t="s">
        <v>231</v>
      </c>
      <c r="E32" s="45">
        <f t="shared" si="9"/>
        <v>9.8000000000000007</v>
      </c>
      <c r="F32" s="45">
        <f t="shared" si="10"/>
        <v>0.8</v>
      </c>
      <c r="G32" s="45">
        <f t="shared" si="11"/>
        <v>22.7</v>
      </c>
      <c r="H32" s="45">
        <f t="shared" si="12"/>
        <v>5.9</v>
      </c>
      <c r="I32" s="100">
        <f t="shared" si="13"/>
        <v>7.2</v>
      </c>
      <c r="J32" s="45">
        <f t="shared" si="14"/>
        <v>2.1</v>
      </c>
      <c r="K32" s="45">
        <f t="shared" si="15"/>
        <v>36.6</v>
      </c>
      <c r="L32" s="45">
        <f t="shared" si="16"/>
        <v>11.6</v>
      </c>
      <c r="M32" s="45">
        <f t="shared" si="17"/>
        <v>2.7</v>
      </c>
      <c r="N32" s="45">
        <f t="shared" si="18"/>
        <v>0.5</v>
      </c>
      <c r="P32" s="45">
        <f t="shared" si="19"/>
        <v>9.8000000000000007</v>
      </c>
      <c r="Q32" s="45">
        <f t="shared" si="8"/>
        <v>0.8</v>
      </c>
      <c r="R32" s="45">
        <f t="shared" si="8"/>
        <v>22.7</v>
      </c>
      <c r="S32" s="45">
        <f t="shared" si="8"/>
        <v>5.9</v>
      </c>
      <c r="T32" s="45">
        <f t="shared" si="8"/>
        <v>7.2</v>
      </c>
      <c r="U32" s="45">
        <f t="shared" si="8"/>
        <v>2.1</v>
      </c>
      <c r="V32" s="45">
        <f t="shared" si="8"/>
        <v>36.6</v>
      </c>
      <c r="W32" s="45">
        <f t="shared" si="8"/>
        <v>11.6</v>
      </c>
      <c r="X32" s="45">
        <f t="shared" si="8"/>
        <v>2.7</v>
      </c>
      <c r="Y32" s="45">
        <f t="shared" si="8"/>
        <v>0.5</v>
      </c>
      <c r="Z32" s="45"/>
    </row>
    <row r="33" spans="2:26">
      <c r="B33" s="83"/>
      <c r="C33" s="83"/>
      <c r="D33" s="80" t="s">
        <v>232</v>
      </c>
      <c r="E33" s="45">
        <f t="shared" si="9"/>
        <v>8.1999999999999993</v>
      </c>
      <c r="F33" s="100">
        <f t="shared" si="10"/>
        <v>0.8</v>
      </c>
      <c r="G33" s="45">
        <f t="shared" si="11"/>
        <v>8.6</v>
      </c>
      <c r="H33" s="45">
        <f t="shared" si="12"/>
        <v>10.199999999999999</v>
      </c>
      <c r="I33" s="45">
        <f t="shared" si="13"/>
        <v>11.6</v>
      </c>
      <c r="J33" s="45">
        <f t="shared" si="14"/>
        <v>2.9</v>
      </c>
      <c r="K33" s="45">
        <f t="shared" si="15"/>
        <v>35.299999999999997</v>
      </c>
      <c r="L33" s="45">
        <f t="shared" si="16"/>
        <v>12.3</v>
      </c>
      <c r="M33" s="45">
        <f t="shared" si="17"/>
        <v>9.5</v>
      </c>
      <c r="N33" s="45">
        <f t="shared" si="18"/>
        <v>0.5</v>
      </c>
      <c r="P33" s="45">
        <f t="shared" si="19"/>
        <v>8.1999999999999993</v>
      </c>
      <c r="Q33" s="45">
        <f t="shared" si="8"/>
        <v>0.8</v>
      </c>
      <c r="R33" s="45">
        <f t="shared" si="8"/>
        <v>8.6</v>
      </c>
      <c r="S33" s="45">
        <f t="shared" si="8"/>
        <v>10.199999999999999</v>
      </c>
      <c r="T33" s="45">
        <f t="shared" si="8"/>
        <v>11.6</v>
      </c>
      <c r="U33" s="45">
        <f t="shared" si="8"/>
        <v>2.9</v>
      </c>
      <c r="V33" s="45">
        <f t="shared" si="8"/>
        <v>35.299999999999997</v>
      </c>
      <c r="W33" s="45">
        <f t="shared" si="8"/>
        <v>12.3</v>
      </c>
      <c r="X33" s="45">
        <f t="shared" si="8"/>
        <v>9.5</v>
      </c>
      <c r="Y33" s="45">
        <f t="shared" si="8"/>
        <v>0.5</v>
      </c>
      <c r="Z33" s="45"/>
    </row>
    <row r="34" spans="2:26" ht="15" thickBot="1">
      <c r="B34" s="83"/>
      <c r="C34" s="83"/>
      <c r="D34" s="84"/>
      <c r="E34" s="45">
        <f t="shared" si="9"/>
        <v>19.3</v>
      </c>
      <c r="F34" s="45">
        <f t="shared" si="10"/>
        <v>1.3</v>
      </c>
      <c r="G34" s="45">
        <f t="shared" si="11"/>
        <v>61.3</v>
      </c>
      <c r="H34" s="45">
        <f t="shared" si="12"/>
        <v>0.4</v>
      </c>
      <c r="I34" s="45">
        <f t="shared" si="13"/>
        <v>2.2000000000000002</v>
      </c>
      <c r="J34" s="45">
        <f t="shared" si="14"/>
        <v>0.6</v>
      </c>
      <c r="K34" s="45">
        <f t="shared" si="15"/>
        <v>11.2</v>
      </c>
      <c r="L34" s="45">
        <f t="shared" si="16"/>
        <v>3.6</v>
      </c>
      <c r="M34" s="45">
        <f t="shared" si="17"/>
        <v>0</v>
      </c>
      <c r="N34" s="45">
        <f t="shared" si="18"/>
        <v>0.1</v>
      </c>
      <c r="P34" s="45">
        <f t="shared" si="19"/>
        <v>19.3</v>
      </c>
      <c r="Q34" s="45">
        <f t="shared" si="8"/>
        <v>1.3</v>
      </c>
      <c r="R34" s="45">
        <f t="shared" si="8"/>
        <v>61.3</v>
      </c>
      <c r="S34" s="45">
        <f t="shared" si="8"/>
        <v>0.4</v>
      </c>
      <c r="T34" s="45">
        <f t="shared" si="8"/>
        <v>2.2000000000000002</v>
      </c>
      <c r="U34" s="45">
        <f t="shared" si="8"/>
        <v>0.6</v>
      </c>
      <c r="V34" s="45">
        <f t="shared" si="8"/>
        <v>11.2</v>
      </c>
      <c r="W34" s="45">
        <f t="shared" si="8"/>
        <v>3.6</v>
      </c>
      <c r="X34" s="45">
        <f t="shared" si="8"/>
        <v>0</v>
      </c>
      <c r="Y34" s="45">
        <f t="shared" si="8"/>
        <v>0.1</v>
      </c>
      <c r="Z34" s="45"/>
    </row>
    <row r="35" spans="2:26">
      <c r="B35" s="102" t="s">
        <v>228</v>
      </c>
      <c r="C35" s="102" t="s">
        <v>229</v>
      </c>
      <c r="D35" s="79" t="s">
        <v>228</v>
      </c>
      <c r="E35" s="45">
        <f t="shared" si="9"/>
        <v>27.8</v>
      </c>
      <c r="F35" s="45">
        <f t="shared" si="10"/>
        <v>2</v>
      </c>
      <c r="G35" s="45">
        <f t="shared" si="11"/>
        <v>50.1</v>
      </c>
      <c r="H35" s="45">
        <f t="shared" si="12"/>
        <v>0.3</v>
      </c>
      <c r="I35" s="45">
        <f t="shared" si="13"/>
        <v>2.6</v>
      </c>
      <c r="J35" s="45">
        <f t="shared" si="14"/>
        <v>0.3</v>
      </c>
      <c r="K35" s="45">
        <f t="shared" si="15"/>
        <v>10.1</v>
      </c>
      <c r="L35" s="45">
        <f t="shared" si="16"/>
        <v>6.8</v>
      </c>
      <c r="M35" s="45">
        <f t="shared" si="17"/>
        <v>0</v>
      </c>
      <c r="N35" s="45">
        <f t="shared" si="18"/>
        <v>0</v>
      </c>
      <c r="P35" s="45">
        <f t="shared" si="19"/>
        <v>27.8</v>
      </c>
      <c r="Q35" s="45">
        <f t="shared" si="8"/>
        <v>2</v>
      </c>
      <c r="R35" s="45">
        <f t="shared" si="8"/>
        <v>50.1</v>
      </c>
      <c r="S35" s="45">
        <f t="shared" si="8"/>
        <v>0.3</v>
      </c>
      <c r="T35" s="45">
        <f t="shared" si="8"/>
        <v>2.6</v>
      </c>
      <c r="U35" s="45">
        <f t="shared" si="8"/>
        <v>0.3</v>
      </c>
      <c r="V35" s="45">
        <f t="shared" si="8"/>
        <v>10.1</v>
      </c>
      <c r="W35" s="45">
        <f t="shared" si="8"/>
        <v>6.8</v>
      </c>
      <c r="X35" s="45">
        <f t="shared" si="8"/>
        <v>0</v>
      </c>
      <c r="Y35" s="45">
        <f t="shared" si="8"/>
        <v>0</v>
      </c>
      <c r="Z35" s="45"/>
    </row>
    <row r="36" spans="2:26">
      <c r="B36" s="83"/>
      <c r="C36" s="83"/>
      <c r="D36" s="80" t="s">
        <v>230</v>
      </c>
      <c r="E36" s="45">
        <f t="shared" si="9"/>
        <v>20.2</v>
      </c>
      <c r="F36" s="45">
        <f t="shared" si="10"/>
        <v>1</v>
      </c>
      <c r="G36" s="45">
        <f t="shared" si="11"/>
        <v>60</v>
      </c>
      <c r="H36" s="45">
        <f t="shared" si="12"/>
        <v>0.2</v>
      </c>
      <c r="I36" s="45">
        <f t="shared" si="13"/>
        <v>2.6</v>
      </c>
      <c r="J36" s="45">
        <f t="shared" si="14"/>
        <v>0.6</v>
      </c>
      <c r="K36" s="45">
        <f t="shared" si="15"/>
        <v>11.2</v>
      </c>
      <c r="L36" s="45">
        <f t="shared" si="16"/>
        <v>4.0999999999999996</v>
      </c>
      <c r="M36" s="45">
        <f t="shared" si="17"/>
        <v>0</v>
      </c>
      <c r="N36" s="45">
        <f t="shared" si="18"/>
        <v>0.1</v>
      </c>
      <c r="P36" s="45">
        <f t="shared" si="19"/>
        <v>20.2</v>
      </c>
      <c r="Q36" s="45">
        <f t="shared" si="8"/>
        <v>1</v>
      </c>
      <c r="R36" s="45">
        <f t="shared" si="8"/>
        <v>60</v>
      </c>
      <c r="S36" s="45">
        <f t="shared" si="8"/>
        <v>0.2</v>
      </c>
      <c r="T36" s="45">
        <f t="shared" si="8"/>
        <v>2.6</v>
      </c>
      <c r="U36" s="45">
        <f t="shared" si="8"/>
        <v>0.6</v>
      </c>
      <c r="V36" s="45">
        <f t="shared" si="8"/>
        <v>11.2</v>
      </c>
      <c r="W36" s="45">
        <f t="shared" si="8"/>
        <v>4.0999999999999996</v>
      </c>
      <c r="X36" s="45">
        <f t="shared" si="8"/>
        <v>0</v>
      </c>
      <c r="Y36" s="45">
        <f t="shared" si="8"/>
        <v>0.1</v>
      </c>
      <c r="Z36" s="45"/>
    </row>
    <row r="37" spans="2:26">
      <c r="B37" s="83"/>
      <c r="C37" s="83"/>
      <c r="D37" s="80" t="s">
        <v>231</v>
      </c>
      <c r="E37" s="45">
        <f t="shared" si="9"/>
        <v>16</v>
      </c>
      <c r="F37" s="45">
        <f t="shared" si="10"/>
        <v>1.3</v>
      </c>
      <c r="G37" s="100">
        <f t="shared" si="11"/>
        <v>68.400000000000006</v>
      </c>
      <c r="H37" s="45">
        <f t="shared" si="12"/>
        <v>0.2</v>
      </c>
      <c r="I37" s="45">
        <f t="shared" si="13"/>
        <v>1.4</v>
      </c>
      <c r="J37" s="45">
        <f t="shared" si="14"/>
        <v>0.6</v>
      </c>
      <c r="K37" s="45">
        <f t="shared" si="15"/>
        <v>8.6</v>
      </c>
      <c r="L37" s="45">
        <f t="shared" si="16"/>
        <v>3.5</v>
      </c>
      <c r="M37" s="45">
        <f t="shared" si="17"/>
        <v>0</v>
      </c>
      <c r="N37" s="45">
        <f t="shared" si="18"/>
        <v>0.1</v>
      </c>
      <c r="P37" s="45">
        <f t="shared" si="19"/>
        <v>16</v>
      </c>
      <c r="Q37" s="45">
        <f t="shared" si="8"/>
        <v>1.3</v>
      </c>
      <c r="R37" s="45">
        <f t="shared" si="8"/>
        <v>68.400000000000006</v>
      </c>
      <c r="S37" s="45">
        <f t="shared" si="8"/>
        <v>0.2</v>
      </c>
      <c r="T37" s="45">
        <f t="shared" si="8"/>
        <v>1.4</v>
      </c>
      <c r="U37" s="45">
        <f t="shared" si="8"/>
        <v>0.6</v>
      </c>
      <c r="V37" s="45">
        <f t="shared" si="8"/>
        <v>8.6</v>
      </c>
      <c r="W37" s="45">
        <f t="shared" si="8"/>
        <v>3.5</v>
      </c>
      <c r="X37" s="45">
        <f t="shared" si="8"/>
        <v>0</v>
      </c>
      <c r="Y37" s="45">
        <f t="shared" si="8"/>
        <v>0.1</v>
      </c>
      <c r="Z37" s="45"/>
    </row>
    <row r="38" spans="2:26">
      <c r="B38" s="83"/>
      <c r="C38" s="83"/>
      <c r="D38" s="80" t="s">
        <v>232</v>
      </c>
      <c r="E38" s="45">
        <f t="shared" si="9"/>
        <v>17.600000000000001</v>
      </c>
      <c r="F38" s="100">
        <f t="shared" si="10"/>
        <v>1.4</v>
      </c>
      <c r="G38" s="45">
        <f t="shared" si="11"/>
        <v>58.5</v>
      </c>
      <c r="H38" s="45">
        <f t="shared" si="12"/>
        <v>1</v>
      </c>
      <c r="I38" s="45">
        <f t="shared" si="13"/>
        <v>2.8</v>
      </c>
      <c r="J38" s="45">
        <f t="shared" si="14"/>
        <v>0.8</v>
      </c>
      <c r="K38" s="45">
        <f t="shared" si="15"/>
        <v>17.399999999999999</v>
      </c>
      <c r="L38" s="45">
        <f t="shared" si="16"/>
        <v>0.5</v>
      </c>
      <c r="M38" s="45">
        <f t="shared" si="17"/>
        <v>0</v>
      </c>
      <c r="N38" s="45">
        <f t="shared" si="18"/>
        <v>0.1</v>
      </c>
      <c r="P38" s="45">
        <f t="shared" si="19"/>
        <v>17.600000000000001</v>
      </c>
      <c r="Q38" s="45">
        <f t="shared" si="8"/>
        <v>1.4</v>
      </c>
      <c r="R38" s="45">
        <f t="shared" si="8"/>
        <v>58.5</v>
      </c>
      <c r="S38" s="45">
        <f t="shared" si="8"/>
        <v>1</v>
      </c>
      <c r="T38" s="45">
        <f t="shared" si="8"/>
        <v>2.8</v>
      </c>
      <c r="U38" s="45">
        <f t="shared" si="8"/>
        <v>0.8</v>
      </c>
      <c r="V38" s="45">
        <f t="shared" si="8"/>
        <v>17.399999999999999</v>
      </c>
      <c r="W38" s="45">
        <f t="shared" si="8"/>
        <v>0.5</v>
      </c>
      <c r="X38" s="45">
        <f t="shared" si="8"/>
        <v>0</v>
      </c>
      <c r="Y38" s="45">
        <f t="shared" si="8"/>
        <v>0.1</v>
      </c>
      <c r="Z38" s="45"/>
    </row>
    <row r="39" spans="2:26">
      <c r="B39" s="83"/>
      <c r="C39" s="83"/>
      <c r="D39" s="80"/>
      <c r="E39" s="45">
        <f t="shared" si="9"/>
        <v>32.700000000000003</v>
      </c>
      <c r="F39" s="45">
        <f t="shared" si="10"/>
        <v>2.6</v>
      </c>
      <c r="G39" s="45">
        <f t="shared" si="11"/>
        <v>21.1</v>
      </c>
      <c r="H39" s="45">
        <f t="shared" si="12"/>
        <v>13.4</v>
      </c>
      <c r="I39" s="100">
        <f t="shared" si="13"/>
        <v>8.6999999999999993</v>
      </c>
      <c r="J39" s="45">
        <f t="shared" si="14"/>
        <v>0.5</v>
      </c>
      <c r="K39" s="100">
        <f t="shared" si="15"/>
        <v>18.8</v>
      </c>
      <c r="L39" s="45">
        <f t="shared" si="16"/>
        <v>0.6</v>
      </c>
      <c r="M39" s="45">
        <f t="shared" si="17"/>
        <v>0.4</v>
      </c>
      <c r="N39" s="45">
        <f t="shared" si="18"/>
        <v>1.4</v>
      </c>
      <c r="P39" s="45">
        <f t="shared" si="19"/>
        <v>32.700000000000003</v>
      </c>
      <c r="Q39" s="45">
        <f t="shared" si="8"/>
        <v>2.6</v>
      </c>
      <c r="R39" s="45">
        <f t="shared" si="8"/>
        <v>21.1</v>
      </c>
      <c r="S39" s="45">
        <f t="shared" si="8"/>
        <v>13.4</v>
      </c>
      <c r="T39" s="45">
        <f t="shared" si="8"/>
        <v>8.6999999999999993</v>
      </c>
      <c r="U39" s="45">
        <f t="shared" si="8"/>
        <v>0.5</v>
      </c>
      <c r="V39" s="45">
        <f t="shared" si="8"/>
        <v>18.8</v>
      </c>
      <c r="W39" s="45">
        <f t="shared" si="8"/>
        <v>0.6</v>
      </c>
      <c r="X39" s="45">
        <f t="shared" si="8"/>
        <v>0.4</v>
      </c>
      <c r="Y39" s="45">
        <f t="shared" si="8"/>
        <v>1.4</v>
      </c>
      <c r="Z39" s="45"/>
    </row>
    <row r="40" spans="2:26">
      <c r="B40" s="103" t="s">
        <v>230</v>
      </c>
      <c r="C40" s="103" t="s">
        <v>229</v>
      </c>
      <c r="D40" s="80" t="s">
        <v>228</v>
      </c>
      <c r="E40" s="45">
        <f t="shared" si="9"/>
        <v>30</v>
      </c>
      <c r="F40" s="45">
        <f t="shared" si="10"/>
        <v>2.2000000000000002</v>
      </c>
      <c r="G40" s="45">
        <f t="shared" si="11"/>
        <v>12.9</v>
      </c>
      <c r="H40" s="45">
        <f t="shared" si="12"/>
        <v>25.2</v>
      </c>
      <c r="I40" s="45">
        <f t="shared" si="13"/>
        <v>8.3000000000000007</v>
      </c>
      <c r="J40" s="45">
        <f t="shared" si="14"/>
        <v>0.3</v>
      </c>
      <c r="K40" s="45">
        <f t="shared" si="15"/>
        <v>15.4</v>
      </c>
      <c r="L40" s="45">
        <f t="shared" si="16"/>
        <v>2.1</v>
      </c>
      <c r="M40" s="45">
        <f t="shared" si="17"/>
        <v>0.2</v>
      </c>
      <c r="N40" s="45">
        <f t="shared" si="18"/>
        <v>3.4</v>
      </c>
      <c r="P40" s="45">
        <f t="shared" si="19"/>
        <v>30</v>
      </c>
      <c r="Q40" s="45">
        <f t="shared" si="8"/>
        <v>2.2000000000000002</v>
      </c>
      <c r="R40" s="45">
        <f t="shared" si="8"/>
        <v>12.9</v>
      </c>
      <c r="S40" s="45">
        <f t="shared" si="8"/>
        <v>25.2</v>
      </c>
      <c r="T40" s="45">
        <f t="shared" si="8"/>
        <v>8.3000000000000007</v>
      </c>
      <c r="U40" s="45">
        <f t="shared" si="8"/>
        <v>0.3</v>
      </c>
      <c r="V40" s="45">
        <f t="shared" si="8"/>
        <v>15.4</v>
      </c>
      <c r="W40" s="45">
        <f t="shared" si="8"/>
        <v>2.1</v>
      </c>
      <c r="X40" s="45">
        <f t="shared" si="8"/>
        <v>0.2</v>
      </c>
      <c r="Y40" s="45">
        <f t="shared" si="8"/>
        <v>3.4</v>
      </c>
      <c r="Z40" s="45"/>
    </row>
    <row r="41" spans="2:26">
      <c r="B41" s="83"/>
      <c r="C41" s="83"/>
      <c r="D41" s="80" t="s">
        <v>230</v>
      </c>
      <c r="E41" s="45">
        <f t="shared" si="9"/>
        <v>30.9</v>
      </c>
      <c r="F41" s="45">
        <f t="shared" si="10"/>
        <v>3.2</v>
      </c>
      <c r="G41" s="45">
        <f t="shared" si="11"/>
        <v>19.2</v>
      </c>
      <c r="H41" s="45">
        <f t="shared" si="12"/>
        <v>13.2</v>
      </c>
      <c r="I41" s="45">
        <f t="shared" si="13"/>
        <v>11</v>
      </c>
      <c r="J41" s="45">
        <f t="shared" si="14"/>
        <v>0.7</v>
      </c>
      <c r="K41" s="100">
        <f t="shared" si="15"/>
        <v>20.399999999999999</v>
      </c>
      <c r="L41" s="45">
        <f t="shared" si="16"/>
        <v>0.2</v>
      </c>
      <c r="M41" s="45">
        <f t="shared" si="17"/>
        <v>0.3</v>
      </c>
      <c r="N41" s="45">
        <f t="shared" si="18"/>
        <v>0.8</v>
      </c>
      <c r="P41" s="45">
        <f t="shared" si="19"/>
        <v>30.9</v>
      </c>
      <c r="Q41" s="45">
        <f t="shared" si="8"/>
        <v>3.2</v>
      </c>
      <c r="R41" s="45">
        <f t="shared" si="8"/>
        <v>19.2</v>
      </c>
      <c r="S41" s="45">
        <f t="shared" si="8"/>
        <v>13.2</v>
      </c>
      <c r="T41" s="45">
        <f t="shared" si="8"/>
        <v>11</v>
      </c>
      <c r="U41" s="45">
        <f t="shared" si="8"/>
        <v>0.7</v>
      </c>
      <c r="V41" s="45">
        <f t="shared" si="8"/>
        <v>20.399999999999999</v>
      </c>
      <c r="W41" s="45">
        <f t="shared" si="8"/>
        <v>0.2</v>
      </c>
      <c r="X41" s="45">
        <f t="shared" si="8"/>
        <v>0.3</v>
      </c>
      <c r="Y41" s="45">
        <f t="shared" si="8"/>
        <v>0.8</v>
      </c>
      <c r="Z41" s="45"/>
    </row>
    <row r="42" spans="2:26">
      <c r="B42" s="83"/>
      <c r="C42" s="83"/>
      <c r="D42" s="80" t="s">
        <v>231</v>
      </c>
      <c r="E42" s="45">
        <f t="shared" si="9"/>
        <v>33.799999999999997</v>
      </c>
      <c r="F42" s="45">
        <f t="shared" si="10"/>
        <v>2.5</v>
      </c>
      <c r="G42" s="45">
        <f t="shared" si="11"/>
        <v>34.799999999999997</v>
      </c>
      <c r="H42" s="45">
        <f t="shared" si="12"/>
        <v>5.9</v>
      </c>
      <c r="I42" s="45">
        <f t="shared" si="13"/>
        <v>5.0999999999999996</v>
      </c>
      <c r="J42" s="45">
        <f t="shared" si="14"/>
        <v>0.4</v>
      </c>
      <c r="K42" s="45">
        <f t="shared" si="15"/>
        <v>16.7</v>
      </c>
      <c r="L42" s="100">
        <f t="shared" si="16"/>
        <v>0.1</v>
      </c>
      <c r="M42" s="45">
        <f t="shared" si="17"/>
        <v>0.3</v>
      </c>
      <c r="N42" s="45">
        <f t="shared" si="18"/>
        <v>0.3</v>
      </c>
      <c r="P42" s="45">
        <f t="shared" si="19"/>
        <v>33.799999999999997</v>
      </c>
      <c r="Q42" s="45">
        <f t="shared" si="8"/>
        <v>2.5</v>
      </c>
      <c r="R42" s="45">
        <f t="shared" si="8"/>
        <v>34.799999999999997</v>
      </c>
      <c r="S42" s="45">
        <f t="shared" si="8"/>
        <v>5.9</v>
      </c>
      <c r="T42" s="45">
        <f t="shared" si="8"/>
        <v>5.0999999999999996</v>
      </c>
      <c r="U42" s="45">
        <f t="shared" si="8"/>
        <v>0.4</v>
      </c>
      <c r="V42" s="45">
        <f t="shared" si="8"/>
        <v>16.7</v>
      </c>
      <c r="W42" s="45">
        <f t="shared" si="8"/>
        <v>0.1</v>
      </c>
      <c r="X42" s="45">
        <f t="shared" si="8"/>
        <v>0.3</v>
      </c>
      <c r="Y42" s="45">
        <f t="shared" si="8"/>
        <v>0.3</v>
      </c>
      <c r="Z42" s="45"/>
    </row>
    <row r="43" spans="2:26">
      <c r="B43" s="83"/>
      <c r="C43" s="83"/>
      <c r="D43" s="80" t="s">
        <v>232</v>
      </c>
      <c r="E43" s="45">
        <f t="shared" si="9"/>
        <v>35.799999999999997</v>
      </c>
      <c r="F43" s="45">
        <f t="shared" si="10"/>
        <v>2.2000000000000002</v>
      </c>
      <c r="G43" s="45">
        <f t="shared" si="11"/>
        <v>17.100000000000001</v>
      </c>
      <c r="H43" s="45">
        <f t="shared" si="12"/>
        <v>10.4</v>
      </c>
      <c r="I43" s="45">
        <f t="shared" si="13"/>
        <v>9.9</v>
      </c>
      <c r="J43" s="100">
        <f t="shared" si="14"/>
        <v>0.6</v>
      </c>
      <c r="K43" s="45">
        <f t="shared" si="15"/>
        <v>22</v>
      </c>
      <c r="L43" s="45">
        <f t="shared" si="16"/>
        <v>0</v>
      </c>
      <c r="M43" s="45">
        <f t="shared" si="17"/>
        <v>0.7</v>
      </c>
      <c r="N43" s="45">
        <f t="shared" si="18"/>
        <v>1.2</v>
      </c>
      <c r="P43" s="45">
        <f t="shared" si="19"/>
        <v>35.799999999999997</v>
      </c>
      <c r="Q43" s="45">
        <f t="shared" si="8"/>
        <v>2.2000000000000002</v>
      </c>
      <c r="R43" s="45">
        <f t="shared" si="8"/>
        <v>17.100000000000001</v>
      </c>
      <c r="S43" s="45">
        <f t="shared" si="8"/>
        <v>10.4</v>
      </c>
      <c r="T43" s="45">
        <f t="shared" si="8"/>
        <v>9.9</v>
      </c>
      <c r="U43" s="45">
        <f t="shared" si="8"/>
        <v>0.6</v>
      </c>
      <c r="V43" s="45">
        <f t="shared" si="8"/>
        <v>22</v>
      </c>
      <c r="W43" s="45">
        <f t="shared" si="8"/>
        <v>0</v>
      </c>
      <c r="X43" s="45">
        <f t="shared" si="8"/>
        <v>0.7</v>
      </c>
      <c r="Y43" s="45">
        <f t="shared" si="8"/>
        <v>1.2</v>
      </c>
      <c r="Z43" s="45"/>
    </row>
    <row r="44" spans="2:26">
      <c r="B44" s="83"/>
      <c r="C44" s="83"/>
      <c r="D44" s="80"/>
      <c r="E44" s="45">
        <f t="shared" si="9"/>
        <v>0.1</v>
      </c>
      <c r="F44" s="45">
        <f t="shared" si="10"/>
        <v>0.6</v>
      </c>
      <c r="G44" s="45">
        <f t="shared" si="11"/>
        <v>7.2</v>
      </c>
      <c r="H44" s="45">
        <f t="shared" si="12"/>
        <v>5</v>
      </c>
      <c r="I44" s="45">
        <f t="shared" si="13"/>
        <v>20.5</v>
      </c>
      <c r="J44" s="45">
        <f t="shared" si="14"/>
        <v>3</v>
      </c>
      <c r="K44" s="45">
        <f t="shared" si="15"/>
        <v>48.4</v>
      </c>
      <c r="L44" s="45">
        <f t="shared" si="16"/>
        <v>8.1999999999999993</v>
      </c>
      <c r="M44" s="45">
        <f t="shared" si="17"/>
        <v>6.2</v>
      </c>
      <c r="N44" s="45">
        <f t="shared" si="18"/>
        <v>0.8</v>
      </c>
      <c r="P44" s="45">
        <f t="shared" si="19"/>
        <v>0.1</v>
      </c>
      <c r="Q44" s="45">
        <f t="shared" si="8"/>
        <v>0.6</v>
      </c>
      <c r="R44" s="45">
        <f t="shared" si="8"/>
        <v>7.2</v>
      </c>
      <c r="S44" s="45">
        <f t="shared" si="8"/>
        <v>5</v>
      </c>
      <c r="T44" s="45">
        <f t="shared" si="8"/>
        <v>20.5</v>
      </c>
      <c r="U44" s="45">
        <f t="shared" si="8"/>
        <v>3</v>
      </c>
      <c r="V44" s="45">
        <f t="shared" si="8"/>
        <v>48.4</v>
      </c>
      <c r="W44" s="45">
        <f t="shared" si="8"/>
        <v>8.1999999999999993</v>
      </c>
      <c r="X44" s="45">
        <f t="shared" si="8"/>
        <v>6.2</v>
      </c>
      <c r="Y44" s="45">
        <f t="shared" si="8"/>
        <v>0.8</v>
      </c>
      <c r="Z44" s="45"/>
    </row>
    <row r="45" spans="2:26">
      <c r="B45" s="103" t="s">
        <v>231</v>
      </c>
      <c r="C45" s="103" t="s">
        <v>229</v>
      </c>
      <c r="D45" s="80" t="s">
        <v>228</v>
      </c>
      <c r="E45" s="45">
        <f t="shared" si="9"/>
        <v>0</v>
      </c>
      <c r="F45" s="45">
        <f t="shared" si="10"/>
        <v>0.8</v>
      </c>
      <c r="G45" s="45">
        <f t="shared" si="11"/>
        <v>9.4</v>
      </c>
      <c r="H45" s="45">
        <f t="shared" si="12"/>
        <v>5.6</v>
      </c>
      <c r="I45" s="45">
        <f t="shared" si="13"/>
        <v>14.6</v>
      </c>
      <c r="J45" s="45">
        <f t="shared" si="14"/>
        <v>4.0999999999999996</v>
      </c>
      <c r="K45" s="45">
        <f t="shared" si="15"/>
        <v>51.3</v>
      </c>
      <c r="L45" s="45">
        <f t="shared" si="16"/>
        <v>8.8000000000000007</v>
      </c>
      <c r="M45" s="45">
        <f t="shared" si="17"/>
        <v>4.7</v>
      </c>
      <c r="N45" s="45">
        <f t="shared" si="18"/>
        <v>0.7</v>
      </c>
      <c r="P45" s="45">
        <f t="shared" si="19"/>
        <v>0</v>
      </c>
      <c r="Q45" s="45">
        <f t="shared" ref="Q45:Q53" si="20">ROUND(F45,1)</f>
        <v>0.8</v>
      </c>
      <c r="R45" s="45">
        <f t="shared" ref="R45:R53" si="21">ROUND(G45,1)</f>
        <v>9.4</v>
      </c>
      <c r="S45" s="45">
        <f t="shared" ref="S45:S53" si="22">ROUND(H45,1)</f>
        <v>5.6</v>
      </c>
      <c r="T45" s="45">
        <f t="shared" ref="T45:T53" si="23">ROUND(I45,1)</f>
        <v>14.6</v>
      </c>
      <c r="U45" s="45">
        <f t="shared" ref="U45:U53" si="24">ROUND(J45,1)</f>
        <v>4.0999999999999996</v>
      </c>
      <c r="V45" s="45">
        <f t="shared" ref="V45:V53" si="25">ROUND(K45,1)</f>
        <v>51.3</v>
      </c>
      <c r="W45" s="45">
        <f t="shared" ref="W45:W53" si="26">ROUND(L45,1)</f>
        <v>8.8000000000000007</v>
      </c>
      <c r="X45" s="45">
        <f t="shared" ref="X45:X53" si="27">ROUND(M45,1)</f>
        <v>4.7</v>
      </c>
      <c r="Y45" s="45">
        <f t="shared" ref="Y45:Y53" si="28">ROUND(N45,1)</f>
        <v>0.7</v>
      </c>
      <c r="Z45" s="45"/>
    </row>
    <row r="46" spans="2:26">
      <c r="B46" s="83"/>
      <c r="C46" s="83"/>
      <c r="D46" s="80" t="s">
        <v>230</v>
      </c>
      <c r="E46" s="45">
        <f t="shared" si="9"/>
        <v>0.1</v>
      </c>
      <c r="F46" s="45">
        <f t="shared" si="10"/>
        <v>0.5</v>
      </c>
      <c r="G46" s="45">
        <f t="shared" si="11"/>
        <v>5.7</v>
      </c>
      <c r="H46" s="45">
        <f t="shared" si="12"/>
        <v>6</v>
      </c>
      <c r="I46" s="45">
        <f t="shared" si="13"/>
        <v>17.3</v>
      </c>
      <c r="J46" s="45">
        <f t="shared" si="14"/>
        <v>2</v>
      </c>
      <c r="K46" s="45">
        <f t="shared" si="15"/>
        <v>54.1</v>
      </c>
      <c r="L46" s="45">
        <f t="shared" si="16"/>
        <v>7.4</v>
      </c>
      <c r="M46" s="45">
        <f t="shared" si="17"/>
        <v>6.1</v>
      </c>
      <c r="N46" s="45">
        <f t="shared" si="18"/>
        <v>0.8</v>
      </c>
      <c r="P46" s="45">
        <f t="shared" si="19"/>
        <v>0.1</v>
      </c>
      <c r="Q46" s="45">
        <f t="shared" si="20"/>
        <v>0.5</v>
      </c>
      <c r="R46" s="45">
        <f t="shared" si="21"/>
        <v>5.7</v>
      </c>
      <c r="S46" s="45">
        <f t="shared" si="22"/>
        <v>6</v>
      </c>
      <c r="T46" s="45">
        <f t="shared" si="23"/>
        <v>17.3</v>
      </c>
      <c r="U46" s="45">
        <f t="shared" si="24"/>
        <v>2</v>
      </c>
      <c r="V46" s="45">
        <f t="shared" si="25"/>
        <v>54.1</v>
      </c>
      <c r="W46" s="45">
        <f t="shared" si="26"/>
        <v>7.4</v>
      </c>
      <c r="X46" s="45">
        <f t="shared" si="27"/>
        <v>6.1</v>
      </c>
      <c r="Y46" s="45">
        <f t="shared" si="28"/>
        <v>0.8</v>
      </c>
      <c r="Z46" s="45"/>
    </row>
    <row r="47" spans="2:26">
      <c r="B47" s="83"/>
      <c r="C47" s="83"/>
      <c r="D47" s="80" t="s">
        <v>231</v>
      </c>
      <c r="E47" s="45">
        <f t="shared" si="9"/>
        <v>0.4</v>
      </c>
      <c r="F47" s="45">
        <f t="shared" si="10"/>
        <v>0.6</v>
      </c>
      <c r="G47" s="45">
        <f t="shared" si="11"/>
        <v>10.3</v>
      </c>
      <c r="H47" s="45">
        <f t="shared" si="12"/>
        <v>5</v>
      </c>
      <c r="I47" s="45">
        <f t="shared" si="13"/>
        <v>19.8</v>
      </c>
      <c r="J47" s="45">
        <f t="shared" si="14"/>
        <v>3.5</v>
      </c>
      <c r="K47" s="45">
        <f t="shared" si="15"/>
        <v>42.8</v>
      </c>
      <c r="L47" s="45">
        <f t="shared" si="16"/>
        <v>9.1999999999999993</v>
      </c>
      <c r="M47" s="45">
        <f t="shared" si="17"/>
        <v>7.1</v>
      </c>
      <c r="N47" s="45">
        <f t="shared" si="18"/>
        <v>1.3</v>
      </c>
      <c r="P47" s="45">
        <f t="shared" si="19"/>
        <v>0.4</v>
      </c>
      <c r="Q47" s="45">
        <f t="shared" si="20"/>
        <v>0.6</v>
      </c>
      <c r="R47" s="45">
        <f t="shared" si="21"/>
        <v>10.3</v>
      </c>
      <c r="S47" s="45">
        <f t="shared" si="22"/>
        <v>5</v>
      </c>
      <c r="T47" s="45">
        <f t="shared" si="23"/>
        <v>19.8</v>
      </c>
      <c r="U47" s="45">
        <f t="shared" si="24"/>
        <v>3.5</v>
      </c>
      <c r="V47" s="45">
        <f t="shared" si="25"/>
        <v>42.8</v>
      </c>
      <c r="W47" s="45">
        <f t="shared" si="26"/>
        <v>9.1999999999999993</v>
      </c>
      <c r="X47" s="45">
        <f t="shared" si="27"/>
        <v>7.1</v>
      </c>
      <c r="Y47" s="45">
        <f t="shared" si="28"/>
        <v>1.3</v>
      </c>
      <c r="Z47" s="45"/>
    </row>
    <row r="48" spans="2:26">
      <c r="B48" s="83"/>
      <c r="C48" s="83"/>
      <c r="D48" s="80" t="s">
        <v>232</v>
      </c>
      <c r="E48" s="45">
        <f t="shared" si="9"/>
        <v>0</v>
      </c>
      <c r="F48" s="45">
        <f t="shared" si="10"/>
        <v>0.7</v>
      </c>
      <c r="G48" s="45">
        <f t="shared" si="11"/>
        <v>4.8</v>
      </c>
      <c r="H48" s="45">
        <f t="shared" si="12"/>
        <v>3.9</v>
      </c>
      <c r="I48" s="45">
        <f t="shared" si="13"/>
        <v>27</v>
      </c>
      <c r="J48" s="45">
        <f t="shared" si="14"/>
        <v>2.9</v>
      </c>
      <c r="K48" s="45">
        <f t="shared" si="15"/>
        <v>46</v>
      </c>
      <c r="L48" s="100">
        <f t="shared" si="16"/>
        <v>7.7</v>
      </c>
      <c r="M48" s="45">
        <f t="shared" si="17"/>
        <v>6.6</v>
      </c>
      <c r="N48" s="45">
        <f t="shared" si="18"/>
        <v>0.5</v>
      </c>
      <c r="P48" s="45">
        <f t="shared" si="19"/>
        <v>0</v>
      </c>
      <c r="Q48" s="45">
        <f t="shared" si="20"/>
        <v>0.7</v>
      </c>
      <c r="R48" s="45">
        <f t="shared" si="21"/>
        <v>4.8</v>
      </c>
      <c r="S48" s="45">
        <f t="shared" si="22"/>
        <v>3.9</v>
      </c>
      <c r="T48" s="45">
        <f t="shared" si="23"/>
        <v>27</v>
      </c>
      <c r="U48" s="45">
        <f t="shared" si="24"/>
        <v>2.9</v>
      </c>
      <c r="V48" s="45">
        <f t="shared" si="25"/>
        <v>46</v>
      </c>
      <c r="W48" s="45">
        <f t="shared" si="26"/>
        <v>7.7</v>
      </c>
      <c r="X48" s="45">
        <f t="shared" si="27"/>
        <v>6.6</v>
      </c>
      <c r="Y48" s="45">
        <f t="shared" si="28"/>
        <v>0.5</v>
      </c>
      <c r="Z48" s="45"/>
    </row>
    <row r="49" spans="2:26">
      <c r="B49" s="83"/>
      <c r="C49" s="83"/>
      <c r="D49" s="80"/>
      <c r="E49" s="45">
        <f t="shared" si="9"/>
        <v>6.3</v>
      </c>
      <c r="F49" s="45">
        <f t="shared" si="10"/>
        <v>1.2</v>
      </c>
      <c r="G49" s="45">
        <f t="shared" si="11"/>
        <v>7.8</v>
      </c>
      <c r="H49" s="45">
        <f t="shared" si="12"/>
        <v>13.6</v>
      </c>
      <c r="I49" s="45">
        <f t="shared" si="13"/>
        <v>2.2999999999999998</v>
      </c>
      <c r="J49" s="45">
        <f t="shared" si="14"/>
        <v>2.7</v>
      </c>
      <c r="K49" s="45">
        <f t="shared" si="15"/>
        <v>40.5</v>
      </c>
      <c r="L49" s="45">
        <f t="shared" si="16"/>
        <v>18</v>
      </c>
      <c r="M49" s="45">
        <f t="shared" si="17"/>
        <v>7.3</v>
      </c>
      <c r="N49" s="45">
        <f t="shared" si="18"/>
        <v>0.3</v>
      </c>
      <c r="P49" s="45">
        <f t="shared" si="19"/>
        <v>6.3</v>
      </c>
      <c r="Q49" s="45">
        <f t="shared" si="20"/>
        <v>1.2</v>
      </c>
      <c r="R49" s="45">
        <f t="shared" si="21"/>
        <v>7.8</v>
      </c>
      <c r="S49" s="45">
        <f t="shared" si="22"/>
        <v>13.6</v>
      </c>
      <c r="T49" s="45">
        <f t="shared" si="23"/>
        <v>2.2999999999999998</v>
      </c>
      <c r="U49" s="45">
        <f t="shared" si="24"/>
        <v>2.7</v>
      </c>
      <c r="V49" s="45">
        <f t="shared" si="25"/>
        <v>40.5</v>
      </c>
      <c r="W49" s="45">
        <f t="shared" si="26"/>
        <v>18</v>
      </c>
      <c r="X49" s="45">
        <f t="shared" si="27"/>
        <v>7.3</v>
      </c>
      <c r="Y49" s="45">
        <f t="shared" si="28"/>
        <v>0.3</v>
      </c>
      <c r="Z49" s="45"/>
    </row>
    <row r="50" spans="2:26" ht="15" thickBot="1">
      <c r="B50" s="104" t="s">
        <v>232</v>
      </c>
      <c r="C50" s="104" t="s">
        <v>229</v>
      </c>
      <c r="D50" s="80" t="s">
        <v>228</v>
      </c>
      <c r="E50" s="45">
        <f t="shared" si="9"/>
        <v>8.9</v>
      </c>
      <c r="F50" s="45">
        <f t="shared" si="10"/>
        <v>0.1</v>
      </c>
      <c r="G50" s="45">
        <f t="shared" si="11"/>
        <v>6.3</v>
      </c>
      <c r="H50" s="45">
        <f t="shared" si="12"/>
        <v>8.6</v>
      </c>
      <c r="I50" s="45">
        <f t="shared" si="13"/>
        <v>2.5</v>
      </c>
      <c r="J50" s="45">
        <f t="shared" si="14"/>
        <v>0.9</v>
      </c>
      <c r="K50" s="45">
        <f t="shared" si="15"/>
        <v>49.7</v>
      </c>
      <c r="L50" s="45">
        <f t="shared" si="16"/>
        <v>13.8</v>
      </c>
      <c r="M50" s="45">
        <f t="shared" si="17"/>
        <v>8.9</v>
      </c>
      <c r="N50" s="45">
        <f t="shared" si="18"/>
        <v>0.3</v>
      </c>
      <c r="P50" s="45">
        <f t="shared" si="19"/>
        <v>8.9</v>
      </c>
      <c r="Q50" s="45">
        <f t="shared" si="20"/>
        <v>0.1</v>
      </c>
      <c r="R50" s="45">
        <f t="shared" si="21"/>
        <v>6.3</v>
      </c>
      <c r="S50" s="45">
        <f t="shared" si="22"/>
        <v>8.6</v>
      </c>
      <c r="T50" s="45">
        <f t="shared" si="23"/>
        <v>2.5</v>
      </c>
      <c r="U50" s="45">
        <f t="shared" si="24"/>
        <v>0.9</v>
      </c>
      <c r="V50" s="45">
        <f t="shared" si="25"/>
        <v>49.7</v>
      </c>
      <c r="W50" s="45">
        <f t="shared" si="26"/>
        <v>13.8</v>
      </c>
      <c r="X50" s="45">
        <f t="shared" si="27"/>
        <v>8.9</v>
      </c>
      <c r="Y50" s="45">
        <f t="shared" si="28"/>
        <v>0.3</v>
      </c>
      <c r="Z50" s="45"/>
    </row>
    <row r="51" spans="2:26">
      <c r="B51" s="83"/>
      <c r="C51" s="83"/>
      <c r="D51" s="80" t="s">
        <v>230</v>
      </c>
      <c r="E51" s="45">
        <f t="shared" si="9"/>
        <v>4.5999999999999996</v>
      </c>
      <c r="F51" s="45">
        <f t="shared" si="10"/>
        <v>4.0999999999999996</v>
      </c>
      <c r="G51" s="45">
        <f t="shared" si="11"/>
        <v>4</v>
      </c>
      <c r="H51" s="45">
        <f t="shared" si="12"/>
        <v>20.9</v>
      </c>
      <c r="I51" s="45">
        <f t="shared" si="13"/>
        <v>2.6</v>
      </c>
      <c r="J51" s="45">
        <f t="shared" si="14"/>
        <v>3.3</v>
      </c>
      <c r="K51" s="45">
        <f t="shared" si="15"/>
        <v>39.4</v>
      </c>
      <c r="L51" s="45">
        <f t="shared" si="16"/>
        <v>19</v>
      </c>
      <c r="M51" s="45">
        <f t="shared" si="17"/>
        <v>1.9</v>
      </c>
      <c r="N51" s="45">
        <f t="shared" si="18"/>
        <v>0.2</v>
      </c>
      <c r="P51" s="45">
        <f t="shared" si="19"/>
        <v>4.5999999999999996</v>
      </c>
      <c r="Q51" s="45">
        <f t="shared" si="20"/>
        <v>4.0999999999999996</v>
      </c>
      <c r="R51" s="45">
        <f t="shared" si="21"/>
        <v>4</v>
      </c>
      <c r="S51" s="45">
        <f t="shared" si="22"/>
        <v>20.9</v>
      </c>
      <c r="T51" s="45">
        <f t="shared" si="23"/>
        <v>2.6</v>
      </c>
      <c r="U51" s="45">
        <f t="shared" si="24"/>
        <v>3.3</v>
      </c>
      <c r="V51" s="45">
        <f t="shared" si="25"/>
        <v>39.4</v>
      </c>
      <c r="W51" s="45">
        <f t="shared" si="26"/>
        <v>19</v>
      </c>
      <c r="X51" s="45">
        <f t="shared" si="27"/>
        <v>1.9</v>
      </c>
      <c r="Y51" s="45">
        <f t="shared" si="28"/>
        <v>0.2</v>
      </c>
      <c r="Z51" s="45"/>
    </row>
    <row r="52" spans="2:26">
      <c r="B52" s="83"/>
      <c r="C52" s="83"/>
      <c r="D52" s="80" t="s">
        <v>231</v>
      </c>
      <c r="E52" s="45">
        <f t="shared" si="9"/>
        <v>5.7</v>
      </c>
      <c r="F52" s="45">
        <f t="shared" si="10"/>
        <v>0.2</v>
      </c>
      <c r="G52" s="45">
        <f t="shared" si="11"/>
        <v>16.600000000000001</v>
      </c>
      <c r="H52" s="45">
        <f t="shared" si="12"/>
        <v>7.7</v>
      </c>
      <c r="I52" s="45">
        <f t="shared" si="13"/>
        <v>1.2</v>
      </c>
      <c r="J52" s="45">
        <f t="shared" si="14"/>
        <v>2.1</v>
      </c>
      <c r="K52" s="45">
        <f t="shared" si="15"/>
        <v>45.8</v>
      </c>
      <c r="L52" s="45">
        <f t="shared" si="16"/>
        <v>19.100000000000001</v>
      </c>
      <c r="M52" s="45">
        <f t="shared" si="17"/>
        <v>1.4</v>
      </c>
      <c r="N52" s="100">
        <f t="shared" si="18"/>
        <v>0.1</v>
      </c>
      <c r="P52" s="45">
        <f t="shared" si="19"/>
        <v>5.7</v>
      </c>
      <c r="Q52" s="45">
        <f t="shared" si="20"/>
        <v>0.2</v>
      </c>
      <c r="R52" s="45">
        <f t="shared" si="21"/>
        <v>16.600000000000001</v>
      </c>
      <c r="S52" s="45">
        <f t="shared" si="22"/>
        <v>7.7</v>
      </c>
      <c r="T52" s="45">
        <f t="shared" si="23"/>
        <v>1.2</v>
      </c>
      <c r="U52" s="45">
        <f t="shared" si="24"/>
        <v>2.1</v>
      </c>
      <c r="V52" s="45">
        <f t="shared" si="25"/>
        <v>45.8</v>
      </c>
      <c r="W52" s="45">
        <f t="shared" si="26"/>
        <v>19.100000000000001</v>
      </c>
      <c r="X52" s="45">
        <f t="shared" si="27"/>
        <v>1.4</v>
      </c>
      <c r="Y52" s="45">
        <f t="shared" si="28"/>
        <v>0.1</v>
      </c>
      <c r="Z52" s="45"/>
    </row>
    <row r="53" spans="2:26" ht="15" thickBot="1">
      <c r="B53" s="105"/>
      <c r="C53" s="105"/>
      <c r="D53" s="81" t="s">
        <v>232</v>
      </c>
      <c r="E53" s="45">
        <f t="shared" si="9"/>
        <v>6.4</v>
      </c>
      <c r="F53" s="45">
        <f t="shared" si="10"/>
        <v>0.4</v>
      </c>
      <c r="G53" s="45">
        <f t="shared" si="11"/>
        <v>5.9</v>
      </c>
      <c r="H53" s="45">
        <f t="shared" si="12"/>
        <v>14.8</v>
      </c>
      <c r="I53" s="45">
        <f t="shared" si="13"/>
        <v>2.6</v>
      </c>
      <c r="J53" s="45">
        <f t="shared" si="14"/>
        <v>3.7</v>
      </c>
      <c r="K53" s="45">
        <f t="shared" si="15"/>
        <v>32.700000000000003</v>
      </c>
      <c r="L53" s="45">
        <f t="shared" si="16"/>
        <v>19.100000000000001</v>
      </c>
      <c r="M53" s="45">
        <f t="shared" si="17"/>
        <v>14.1</v>
      </c>
      <c r="N53" s="100">
        <f t="shared" si="18"/>
        <v>0.4</v>
      </c>
      <c r="P53" s="45">
        <f t="shared" si="19"/>
        <v>6.4</v>
      </c>
      <c r="Q53" s="45">
        <f t="shared" si="20"/>
        <v>0.4</v>
      </c>
      <c r="R53" s="45">
        <f t="shared" si="21"/>
        <v>5.9</v>
      </c>
      <c r="S53" s="45">
        <f t="shared" si="22"/>
        <v>14.8</v>
      </c>
      <c r="T53" s="45">
        <f t="shared" si="23"/>
        <v>2.6</v>
      </c>
      <c r="U53" s="45">
        <f t="shared" si="24"/>
        <v>3.7</v>
      </c>
      <c r="V53" s="45">
        <f t="shared" si="25"/>
        <v>32.700000000000003</v>
      </c>
      <c r="W53" s="45">
        <f t="shared" si="26"/>
        <v>19.100000000000001</v>
      </c>
      <c r="X53" s="45">
        <f t="shared" si="27"/>
        <v>14.1</v>
      </c>
      <c r="Y53" s="45">
        <f t="shared" si="28"/>
        <v>0.4</v>
      </c>
      <c r="Z53" s="45"/>
    </row>
    <row r="54" spans="2:26" s="99" customFormat="1"/>
    <row r="55" spans="2:26" ht="15" thickBot="1">
      <c r="E55" s="100">
        <v>9.1</v>
      </c>
      <c r="F55" s="101">
        <v>1.3</v>
      </c>
      <c r="G55" s="101">
        <v>12.7</v>
      </c>
      <c r="H55" s="101">
        <v>10.1</v>
      </c>
      <c r="I55" s="101">
        <v>9</v>
      </c>
      <c r="J55" s="101">
        <v>2.4</v>
      </c>
      <c r="K55" s="101">
        <v>37.9</v>
      </c>
      <c r="L55" s="101">
        <v>11.4</v>
      </c>
      <c r="M55" s="101">
        <v>5.5</v>
      </c>
      <c r="N55" s="101">
        <v>0.6</v>
      </c>
      <c r="O55" s="45">
        <f>SUM(E55:N55)</f>
        <v>100</v>
      </c>
    </row>
    <row r="56" spans="2:26">
      <c r="B56" s="83"/>
      <c r="C56" s="83"/>
      <c r="D56" s="79" t="s">
        <v>228</v>
      </c>
      <c r="E56" s="101">
        <v>10.4</v>
      </c>
      <c r="F56" s="101">
        <v>0.8</v>
      </c>
      <c r="G56" s="101">
        <v>10.4</v>
      </c>
      <c r="H56" s="101">
        <v>10.1</v>
      </c>
      <c r="I56" s="101">
        <v>7.5</v>
      </c>
      <c r="J56" s="101">
        <v>1.8</v>
      </c>
      <c r="K56" s="101">
        <v>42.6</v>
      </c>
      <c r="L56" s="101">
        <v>9.8000000000000007</v>
      </c>
      <c r="M56" s="101">
        <v>5.6</v>
      </c>
      <c r="N56" s="101">
        <v>1</v>
      </c>
      <c r="O56" s="45">
        <f>SUM(E56:N56)</f>
        <v>100</v>
      </c>
    </row>
    <row r="57" spans="2:26">
      <c r="B57" s="83"/>
      <c r="C57" s="83"/>
      <c r="D57" s="80" t="s">
        <v>230</v>
      </c>
      <c r="E57" s="101">
        <v>8.6999999999999993</v>
      </c>
      <c r="F57" s="101">
        <v>2.7</v>
      </c>
      <c r="G57" s="101">
        <v>10.9</v>
      </c>
      <c r="H57" s="101">
        <v>13.6</v>
      </c>
      <c r="I57" s="101">
        <v>8.4</v>
      </c>
      <c r="J57" s="101">
        <v>2.2000000000000002</v>
      </c>
      <c r="K57" s="101">
        <v>38.799999999999997</v>
      </c>
      <c r="L57" s="101">
        <v>11.4</v>
      </c>
      <c r="M57" s="101">
        <v>2.8</v>
      </c>
      <c r="N57" s="101">
        <v>0.5</v>
      </c>
      <c r="O57" s="45">
        <f>SUM(E57:N57)</f>
        <v>100</v>
      </c>
    </row>
    <row r="58" spans="2:26">
      <c r="B58" s="83"/>
      <c r="C58" s="83"/>
      <c r="D58" s="80" t="s">
        <v>231</v>
      </c>
      <c r="E58" s="101">
        <v>9.8000000000000007</v>
      </c>
      <c r="F58" s="101">
        <v>0.8</v>
      </c>
      <c r="G58" s="101">
        <v>22.7</v>
      </c>
      <c r="H58" s="101">
        <v>5.9</v>
      </c>
      <c r="I58" s="101">
        <v>7.3</v>
      </c>
      <c r="J58" s="101">
        <v>2.1</v>
      </c>
      <c r="K58" s="101">
        <v>36.6</v>
      </c>
      <c r="L58" s="101">
        <v>11.6</v>
      </c>
      <c r="M58" s="101">
        <v>2.7</v>
      </c>
      <c r="N58" s="101">
        <v>0.5</v>
      </c>
      <c r="O58" s="45">
        <f>SUM(E58:N58)</f>
        <v>100</v>
      </c>
    </row>
    <row r="59" spans="2:26">
      <c r="B59" s="83"/>
      <c r="C59" s="83"/>
      <c r="D59" s="80" t="s">
        <v>232</v>
      </c>
      <c r="E59" s="101">
        <v>8.1999999999999993</v>
      </c>
      <c r="F59" s="101">
        <v>0.9</v>
      </c>
      <c r="G59" s="101">
        <v>8.6</v>
      </c>
      <c r="H59" s="101">
        <v>10.199999999999999</v>
      </c>
      <c r="I59" s="101">
        <v>11.6</v>
      </c>
      <c r="J59" s="101">
        <v>2.9</v>
      </c>
      <c r="K59" s="101">
        <v>35.299999999999997</v>
      </c>
      <c r="L59" s="101">
        <v>12.3</v>
      </c>
      <c r="M59" s="101">
        <v>9.5</v>
      </c>
      <c r="N59" s="101">
        <v>0.5</v>
      </c>
      <c r="O59" s="45">
        <f t="shared" ref="O59:O79" si="29">N59+M59+L59+K59+J59+I59+H59+G59+F59+E59</f>
        <v>100</v>
      </c>
    </row>
    <row r="60" spans="2:26" ht="15" thickBot="1">
      <c r="B60" s="83"/>
      <c r="C60" s="83"/>
      <c r="D60" s="84"/>
      <c r="E60" s="101">
        <v>19.3</v>
      </c>
      <c r="F60" s="101">
        <v>1.3</v>
      </c>
      <c r="G60" s="101">
        <v>61.3</v>
      </c>
      <c r="H60" s="101">
        <v>0.4</v>
      </c>
      <c r="I60" s="101">
        <v>2.2000000000000002</v>
      </c>
      <c r="J60" s="101">
        <v>0.6</v>
      </c>
      <c r="K60" s="101">
        <v>11.2</v>
      </c>
      <c r="L60" s="101">
        <v>3.6</v>
      </c>
      <c r="M60" s="101">
        <v>0</v>
      </c>
      <c r="N60" s="101">
        <v>0.1</v>
      </c>
      <c r="O60" s="45">
        <f t="shared" si="29"/>
        <v>100</v>
      </c>
    </row>
    <row r="61" spans="2:26">
      <c r="B61" s="102" t="s">
        <v>228</v>
      </c>
      <c r="C61" s="102" t="s">
        <v>229</v>
      </c>
      <c r="D61" s="79" t="s">
        <v>228</v>
      </c>
      <c r="E61" s="101">
        <v>27.8</v>
      </c>
      <c r="F61" s="101">
        <v>2</v>
      </c>
      <c r="G61" s="101">
        <v>50.1</v>
      </c>
      <c r="H61" s="101">
        <v>0.3</v>
      </c>
      <c r="I61" s="101">
        <v>2.6</v>
      </c>
      <c r="J61" s="101">
        <v>0.3</v>
      </c>
      <c r="K61" s="101">
        <v>10.1</v>
      </c>
      <c r="L61" s="101">
        <v>6.8</v>
      </c>
      <c r="M61" s="101">
        <v>0</v>
      </c>
      <c r="N61" s="101">
        <v>0</v>
      </c>
      <c r="O61" s="45">
        <f t="shared" si="29"/>
        <v>100</v>
      </c>
    </row>
    <row r="62" spans="2:26">
      <c r="B62" s="83"/>
      <c r="C62" s="83"/>
      <c r="D62" s="80" t="s">
        <v>230</v>
      </c>
      <c r="E62" s="101">
        <v>20.2</v>
      </c>
      <c r="F62" s="101">
        <v>1</v>
      </c>
      <c r="G62" s="101">
        <v>60</v>
      </c>
      <c r="H62" s="101">
        <v>0.2</v>
      </c>
      <c r="I62" s="101">
        <v>2.6</v>
      </c>
      <c r="J62" s="101">
        <v>0.6</v>
      </c>
      <c r="K62" s="101">
        <v>11.2</v>
      </c>
      <c r="L62" s="101">
        <v>4.0999999999999996</v>
      </c>
      <c r="M62" s="101">
        <v>0</v>
      </c>
      <c r="N62" s="101">
        <v>0.1</v>
      </c>
      <c r="O62" s="45">
        <f t="shared" si="29"/>
        <v>100</v>
      </c>
    </row>
    <row r="63" spans="2:26">
      <c r="B63" s="83"/>
      <c r="C63" s="83"/>
      <c r="D63" s="80" t="s">
        <v>231</v>
      </c>
      <c r="E63" s="101">
        <v>16</v>
      </c>
      <c r="F63" s="101">
        <v>1.3</v>
      </c>
      <c r="G63" s="101">
        <v>68.3</v>
      </c>
      <c r="H63" s="101">
        <v>0.2</v>
      </c>
      <c r="I63" s="101">
        <v>1.4</v>
      </c>
      <c r="J63" s="101">
        <v>0.6</v>
      </c>
      <c r="K63" s="101">
        <v>8.6</v>
      </c>
      <c r="L63" s="101">
        <v>3.5</v>
      </c>
      <c r="M63" s="101">
        <v>0</v>
      </c>
      <c r="N63" s="101">
        <v>0.1</v>
      </c>
      <c r="O63" s="45">
        <f t="shared" si="29"/>
        <v>100</v>
      </c>
    </row>
    <row r="64" spans="2:26">
      <c r="B64" s="83"/>
      <c r="C64" s="83"/>
      <c r="D64" s="80" t="s">
        <v>232</v>
      </c>
      <c r="E64" s="101">
        <v>17.600000000000001</v>
      </c>
      <c r="F64" s="101">
        <v>1.3</v>
      </c>
      <c r="G64" s="101">
        <v>58.5</v>
      </c>
      <c r="H64" s="101">
        <v>1</v>
      </c>
      <c r="I64" s="101">
        <v>2.8</v>
      </c>
      <c r="J64" s="101">
        <v>0.8</v>
      </c>
      <c r="K64" s="101">
        <v>17.399999999999999</v>
      </c>
      <c r="L64" s="101">
        <v>0.5</v>
      </c>
      <c r="M64" s="101">
        <v>0</v>
      </c>
      <c r="N64" s="101">
        <v>0.1</v>
      </c>
      <c r="O64" s="45">
        <f t="shared" si="29"/>
        <v>100</v>
      </c>
    </row>
    <row r="65" spans="2:15">
      <c r="B65" s="83"/>
      <c r="C65" s="83"/>
      <c r="D65" s="80"/>
      <c r="E65" s="101">
        <v>32.700000000000003</v>
      </c>
      <c r="F65" s="101">
        <v>2.6</v>
      </c>
      <c r="G65" s="101">
        <v>21.1</v>
      </c>
      <c r="H65" s="101">
        <v>13.4</v>
      </c>
      <c r="I65" s="101">
        <v>8.6</v>
      </c>
      <c r="J65" s="101">
        <v>0.5</v>
      </c>
      <c r="K65" s="101">
        <v>18.7</v>
      </c>
      <c r="L65" s="101">
        <v>0.6</v>
      </c>
      <c r="M65" s="101">
        <v>0.4</v>
      </c>
      <c r="N65" s="101">
        <v>1.4</v>
      </c>
      <c r="O65" s="45">
        <f t="shared" si="29"/>
        <v>100</v>
      </c>
    </row>
    <row r="66" spans="2:15">
      <c r="B66" s="103" t="s">
        <v>230</v>
      </c>
      <c r="C66" s="103" t="s">
        <v>229</v>
      </c>
      <c r="D66" s="80" t="s">
        <v>228</v>
      </c>
      <c r="E66" s="101">
        <v>30</v>
      </c>
      <c r="F66" s="101">
        <v>2.2000000000000002</v>
      </c>
      <c r="G66" s="101">
        <v>12.9</v>
      </c>
      <c r="H66" s="101">
        <v>25.2</v>
      </c>
      <c r="I66" s="101">
        <v>8.3000000000000007</v>
      </c>
      <c r="J66" s="101">
        <v>0.3</v>
      </c>
      <c r="K66" s="101">
        <v>15.4</v>
      </c>
      <c r="L66" s="101">
        <v>2.1</v>
      </c>
      <c r="M66" s="101">
        <v>0.2</v>
      </c>
      <c r="N66" s="101">
        <v>3.4</v>
      </c>
      <c r="O66" s="45">
        <f t="shared" si="29"/>
        <v>100</v>
      </c>
    </row>
    <row r="67" spans="2:15">
      <c r="B67" s="83"/>
      <c r="C67" s="83"/>
      <c r="D67" s="80" t="s">
        <v>230</v>
      </c>
      <c r="E67" s="101">
        <v>30.9</v>
      </c>
      <c r="F67" s="101">
        <v>3.2</v>
      </c>
      <c r="G67" s="101">
        <v>19.2</v>
      </c>
      <c r="H67" s="101">
        <v>13.2</v>
      </c>
      <c r="I67" s="101">
        <v>11</v>
      </c>
      <c r="J67" s="101">
        <v>0.7</v>
      </c>
      <c r="K67" s="101">
        <v>20.5</v>
      </c>
      <c r="L67" s="101">
        <v>0.2</v>
      </c>
      <c r="M67" s="101">
        <v>0.3</v>
      </c>
      <c r="N67" s="101">
        <v>0.8</v>
      </c>
      <c r="O67" s="45">
        <f t="shared" si="29"/>
        <v>100</v>
      </c>
    </row>
    <row r="68" spans="2:15">
      <c r="B68" s="83"/>
      <c r="C68" s="83"/>
      <c r="D68" s="80" t="s">
        <v>231</v>
      </c>
      <c r="E68" s="101">
        <v>33.799999999999997</v>
      </c>
      <c r="F68" s="101">
        <v>2.5</v>
      </c>
      <c r="G68" s="101">
        <v>34.799999999999997</v>
      </c>
      <c r="H68" s="101">
        <v>5.9</v>
      </c>
      <c r="I68" s="101">
        <v>5.0999999999999996</v>
      </c>
      <c r="J68" s="101">
        <v>0.4</v>
      </c>
      <c r="K68" s="101">
        <v>16.7</v>
      </c>
      <c r="L68" s="101">
        <v>0.2</v>
      </c>
      <c r="M68" s="101">
        <v>0.3</v>
      </c>
      <c r="N68" s="101">
        <v>0.3</v>
      </c>
      <c r="O68" s="45">
        <f t="shared" si="29"/>
        <v>100</v>
      </c>
    </row>
    <row r="69" spans="2:15">
      <c r="B69" s="83"/>
      <c r="C69" s="83"/>
      <c r="D69" s="80" t="s">
        <v>232</v>
      </c>
      <c r="E69" s="101">
        <v>35.799999999999997</v>
      </c>
      <c r="F69" s="101">
        <v>2.2000000000000002</v>
      </c>
      <c r="G69" s="101">
        <v>17.100000000000001</v>
      </c>
      <c r="H69" s="101">
        <v>10.4</v>
      </c>
      <c r="I69" s="101">
        <v>9.9</v>
      </c>
      <c r="J69" s="101">
        <v>0.7</v>
      </c>
      <c r="K69" s="101">
        <v>22</v>
      </c>
      <c r="L69" s="101">
        <v>0</v>
      </c>
      <c r="M69" s="101">
        <v>0.7</v>
      </c>
      <c r="N69" s="101">
        <v>1.2</v>
      </c>
      <c r="O69" s="45">
        <f t="shared" si="29"/>
        <v>100</v>
      </c>
    </row>
    <row r="70" spans="2:15">
      <c r="B70" s="83"/>
      <c r="C70" s="83"/>
      <c r="D70" s="80"/>
      <c r="E70" s="101">
        <v>0.1</v>
      </c>
      <c r="F70" s="101">
        <v>0.6</v>
      </c>
      <c r="G70" s="101">
        <v>7.2</v>
      </c>
      <c r="H70" s="101">
        <v>5</v>
      </c>
      <c r="I70" s="101">
        <v>20.5</v>
      </c>
      <c r="J70" s="101">
        <v>3</v>
      </c>
      <c r="K70" s="101">
        <v>48.4</v>
      </c>
      <c r="L70" s="101">
        <v>8.1999999999999993</v>
      </c>
      <c r="M70" s="101">
        <v>6.2</v>
      </c>
      <c r="N70" s="101">
        <v>0.8</v>
      </c>
      <c r="O70" s="45">
        <f t="shared" si="29"/>
        <v>100</v>
      </c>
    </row>
    <row r="71" spans="2:15">
      <c r="B71" s="103" t="s">
        <v>231</v>
      </c>
      <c r="C71" s="103" t="s">
        <v>229</v>
      </c>
      <c r="D71" s="80" t="s">
        <v>228</v>
      </c>
      <c r="E71" s="101">
        <v>0</v>
      </c>
      <c r="F71" s="101">
        <v>0.8</v>
      </c>
      <c r="G71" s="101">
        <v>9.4</v>
      </c>
      <c r="H71" s="101">
        <v>5.6</v>
      </c>
      <c r="I71" s="101">
        <v>14.6</v>
      </c>
      <c r="J71" s="101">
        <v>4.0999999999999996</v>
      </c>
      <c r="K71" s="101">
        <v>51.3</v>
      </c>
      <c r="L71" s="101">
        <v>8.8000000000000007</v>
      </c>
      <c r="M71" s="101">
        <v>4.7</v>
      </c>
      <c r="N71" s="101">
        <v>0.7</v>
      </c>
      <c r="O71" s="45">
        <f t="shared" si="29"/>
        <v>100</v>
      </c>
    </row>
    <row r="72" spans="2:15">
      <c r="B72" s="83"/>
      <c r="C72" s="83"/>
      <c r="D72" s="80" t="s">
        <v>230</v>
      </c>
      <c r="E72" s="101">
        <v>0.1</v>
      </c>
      <c r="F72" s="101">
        <v>0.5</v>
      </c>
      <c r="G72" s="101">
        <v>5.7</v>
      </c>
      <c r="H72" s="101">
        <v>6</v>
      </c>
      <c r="I72" s="101">
        <v>17.3</v>
      </c>
      <c r="J72" s="101">
        <v>2</v>
      </c>
      <c r="K72" s="101">
        <v>54.1</v>
      </c>
      <c r="L72" s="101">
        <v>7.4</v>
      </c>
      <c r="M72" s="101">
        <v>6.1</v>
      </c>
      <c r="N72" s="101">
        <v>0.8</v>
      </c>
      <c r="O72" s="45">
        <f t="shared" si="29"/>
        <v>100</v>
      </c>
    </row>
    <row r="73" spans="2:15">
      <c r="B73" s="83"/>
      <c r="C73" s="83"/>
      <c r="D73" s="80" t="s">
        <v>231</v>
      </c>
      <c r="E73" s="101">
        <v>0.4</v>
      </c>
      <c r="F73" s="101">
        <v>0.6</v>
      </c>
      <c r="G73" s="101">
        <v>10.3</v>
      </c>
      <c r="H73" s="101">
        <v>5</v>
      </c>
      <c r="I73" s="101">
        <v>19.8</v>
      </c>
      <c r="J73" s="101">
        <v>3.5</v>
      </c>
      <c r="K73" s="101">
        <v>42.8</v>
      </c>
      <c r="L73" s="101">
        <v>9.1999999999999993</v>
      </c>
      <c r="M73" s="101">
        <v>7.1</v>
      </c>
      <c r="N73" s="101">
        <v>1.3</v>
      </c>
      <c r="O73" s="45">
        <f t="shared" si="29"/>
        <v>100</v>
      </c>
    </row>
    <row r="74" spans="2:15">
      <c r="B74" s="83"/>
      <c r="C74" s="83"/>
      <c r="D74" s="80" t="s">
        <v>232</v>
      </c>
      <c r="E74" s="101">
        <v>0</v>
      </c>
      <c r="F74" s="101">
        <v>0.7</v>
      </c>
      <c r="G74" s="101">
        <v>4.8</v>
      </c>
      <c r="H74" s="101">
        <v>3.9</v>
      </c>
      <c r="I74" s="101">
        <v>27</v>
      </c>
      <c r="J74" s="101">
        <v>2.9</v>
      </c>
      <c r="K74" s="101">
        <v>46</v>
      </c>
      <c r="L74" s="101">
        <v>7.6</v>
      </c>
      <c r="M74" s="101">
        <v>6.6</v>
      </c>
      <c r="N74" s="101">
        <v>0.5</v>
      </c>
      <c r="O74" s="45">
        <f t="shared" si="29"/>
        <v>100</v>
      </c>
    </row>
    <row r="75" spans="2:15">
      <c r="B75" s="83"/>
      <c r="C75" s="83"/>
      <c r="D75" s="80"/>
      <c r="E75" s="101">
        <v>6.3</v>
      </c>
      <c r="F75" s="101">
        <v>1.2</v>
      </c>
      <c r="G75" s="101">
        <v>7.8</v>
      </c>
      <c r="H75" s="101">
        <v>13.6</v>
      </c>
      <c r="I75" s="101">
        <v>2.2999999999999998</v>
      </c>
      <c r="J75" s="101">
        <v>2.7</v>
      </c>
      <c r="K75" s="101">
        <v>40.5</v>
      </c>
      <c r="L75" s="101">
        <v>18</v>
      </c>
      <c r="M75" s="101">
        <v>7.3</v>
      </c>
      <c r="N75" s="101">
        <v>0.3</v>
      </c>
      <c r="O75" s="45">
        <f t="shared" si="29"/>
        <v>100</v>
      </c>
    </row>
    <row r="76" spans="2:15" ht="15" thickBot="1">
      <c r="B76" s="104" t="s">
        <v>232</v>
      </c>
      <c r="C76" s="104" t="s">
        <v>229</v>
      </c>
      <c r="D76" s="80" t="s">
        <v>228</v>
      </c>
      <c r="E76" s="101">
        <v>8.9</v>
      </c>
      <c r="F76" s="101">
        <v>0.1</v>
      </c>
      <c r="G76" s="101">
        <v>6.3</v>
      </c>
      <c r="H76" s="101">
        <v>8.6</v>
      </c>
      <c r="I76" s="101">
        <v>2.5</v>
      </c>
      <c r="J76" s="101">
        <v>0.9</v>
      </c>
      <c r="K76" s="101">
        <v>49.7</v>
      </c>
      <c r="L76" s="101">
        <v>13.8</v>
      </c>
      <c r="M76" s="101">
        <v>8.9</v>
      </c>
      <c r="N76" s="101">
        <v>0.3</v>
      </c>
      <c r="O76" s="45">
        <f t="shared" si="29"/>
        <v>100</v>
      </c>
    </row>
    <row r="77" spans="2:15">
      <c r="B77" s="83"/>
      <c r="C77" s="83"/>
      <c r="D77" s="80" t="s">
        <v>230</v>
      </c>
      <c r="E77" s="101">
        <v>4.5999999999999996</v>
      </c>
      <c r="F77" s="101">
        <v>4.0999999999999996</v>
      </c>
      <c r="G77" s="101">
        <v>4</v>
      </c>
      <c r="H77" s="101">
        <v>20.9</v>
      </c>
      <c r="I77" s="101">
        <v>2.6</v>
      </c>
      <c r="J77" s="101">
        <v>3.3</v>
      </c>
      <c r="K77" s="101">
        <v>39.4</v>
      </c>
      <c r="L77" s="101">
        <v>19</v>
      </c>
      <c r="M77" s="101">
        <v>1.9</v>
      </c>
      <c r="N77" s="101">
        <v>0.2</v>
      </c>
      <c r="O77" s="45">
        <f t="shared" si="29"/>
        <v>100</v>
      </c>
    </row>
    <row r="78" spans="2:15">
      <c r="B78" s="83"/>
      <c r="C78" s="83"/>
      <c r="D78" s="80" t="s">
        <v>231</v>
      </c>
      <c r="E78" s="101">
        <v>5.7</v>
      </c>
      <c r="F78" s="101">
        <v>0.2</v>
      </c>
      <c r="G78" s="101">
        <v>16.600000000000001</v>
      </c>
      <c r="H78" s="101">
        <v>7.7</v>
      </c>
      <c r="I78" s="101">
        <v>1.2</v>
      </c>
      <c r="J78" s="101">
        <v>2.1</v>
      </c>
      <c r="K78" s="101">
        <v>45.8</v>
      </c>
      <c r="L78" s="101">
        <v>19.100000000000001</v>
      </c>
      <c r="M78" s="101">
        <v>1.4</v>
      </c>
      <c r="N78" s="101">
        <v>0.2</v>
      </c>
      <c r="O78" s="45">
        <f t="shared" si="29"/>
        <v>100</v>
      </c>
    </row>
    <row r="79" spans="2:15" ht="15" thickBot="1">
      <c r="B79" s="105"/>
      <c r="C79" s="105"/>
      <c r="D79" s="81" t="s">
        <v>232</v>
      </c>
      <c r="E79" s="101">
        <v>6.4</v>
      </c>
      <c r="F79" s="101">
        <v>0.4</v>
      </c>
      <c r="G79" s="101">
        <v>5.9</v>
      </c>
      <c r="H79" s="101">
        <v>14.8</v>
      </c>
      <c r="I79" s="101">
        <v>2.6</v>
      </c>
      <c r="J79" s="101">
        <v>3.7</v>
      </c>
      <c r="K79" s="101">
        <v>32.700000000000003</v>
      </c>
      <c r="L79" s="101">
        <v>19.100000000000001</v>
      </c>
      <c r="M79" s="101">
        <v>14.1</v>
      </c>
      <c r="N79" s="101">
        <v>0.3</v>
      </c>
      <c r="O79" s="45">
        <f t="shared" si="29"/>
        <v>100</v>
      </c>
    </row>
  </sheetData>
  <mergeCells count="10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5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Y112"/>
  <sheetViews>
    <sheetView rightToLeft="1" topLeftCell="B81" workbookViewId="0">
      <selection activeCell="E84" sqref="E84:Q112"/>
    </sheetView>
  </sheetViews>
  <sheetFormatPr defaultRowHeight="14.25"/>
  <cols>
    <col min="1" max="1" width="11.125" customWidth="1"/>
    <col min="5" max="5" width="9.625" bestFit="1" customWidth="1"/>
    <col min="6" max="6" width="9.125" bestFit="1" customWidth="1"/>
    <col min="7" max="7" width="9.375" bestFit="1" customWidth="1"/>
    <col min="8" max="8" width="7.875" customWidth="1"/>
    <col min="9" max="13" width="8.375" customWidth="1"/>
    <col min="14" max="14" width="11.125" customWidth="1"/>
    <col min="15" max="15" width="11.25" bestFit="1" customWidth="1"/>
  </cols>
  <sheetData>
    <row r="1" spans="1:15" ht="24.75" thickBot="1">
      <c r="A1" s="1370" t="s">
        <v>86</v>
      </c>
      <c r="B1" s="1371"/>
      <c r="C1" s="1371"/>
      <c r="D1" s="1372"/>
      <c r="E1" s="106" t="s">
        <v>233</v>
      </c>
      <c r="F1" s="107" t="s">
        <v>234</v>
      </c>
      <c r="G1" s="107" t="s">
        <v>235</v>
      </c>
      <c r="H1" s="107" t="s">
        <v>236</v>
      </c>
      <c r="I1" s="107" t="s">
        <v>237</v>
      </c>
      <c r="J1" s="107" t="s">
        <v>238</v>
      </c>
      <c r="K1" s="107" t="s">
        <v>239</v>
      </c>
      <c r="L1" s="107" t="s">
        <v>240</v>
      </c>
      <c r="M1" s="107" t="s">
        <v>241</v>
      </c>
      <c r="N1" s="108" t="s">
        <v>242</v>
      </c>
      <c r="O1" s="109"/>
    </row>
    <row r="2" spans="1:15" ht="15" thickBot="1">
      <c r="A2" s="1373"/>
      <c r="B2" s="1374"/>
      <c r="C2" s="1374"/>
      <c r="D2" s="1375"/>
      <c r="E2" s="110" t="s">
        <v>226</v>
      </c>
      <c r="F2" s="111" t="s">
        <v>226</v>
      </c>
      <c r="G2" s="111" t="s">
        <v>226</v>
      </c>
      <c r="H2" s="111" t="s">
        <v>226</v>
      </c>
      <c r="I2" s="111" t="s">
        <v>226</v>
      </c>
      <c r="J2" s="111" t="s">
        <v>226</v>
      </c>
      <c r="K2" s="111" t="s">
        <v>226</v>
      </c>
      <c r="L2" s="111" t="s">
        <v>226</v>
      </c>
      <c r="M2" s="111" t="s">
        <v>226</v>
      </c>
      <c r="N2" s="112" t="s">
        <v>226</v>
      </c>
      <c r="O2" s="109"/>
    </row>
    <row r="3" spans="1:15" ht="15" thickBot="1">
      <c r="A3" s="116"/>
      <c r="B3" s="117"/>
      <c r="C3" s="117"/>
      <c r="D3" s="118"/>
      <c r="E3" s="123">
        <f>E4+E5+E6+E7</f>
        <v>141516</v>
      </c>
      <c r="F3" s="123">
        <f t="shared" ref="F3:N3" si="0">F4+F5+F6+F7</f>
        <v>28816</v>
      </c>
      <c r="G3" s="123">
        <f t="shared" si="0"/>
        <v>140183</v>
      </c>
      <c r="H3" s="123">
        <f t="shared" si="0"/>
        <v>143482</v>
      </c>
      <c r="I3" s="123">
        <f t="shared" si="0"/>
        <v>125626</v>
      </c>
      <c r="J3" s="123">
        <f t="shared" si="0"/>
        <v>35469</v>
      </c>
      <c r="K3" s="123">
        <f t="shared" si="0"/>
        <v>579429</v>
      </c>
      <c r="L3" s="123">
        <f t="shared" si="0"/>
        <v>165694</v>
      </c>
      <c r="M3" s="123">
        <f t="shared" si="0"/>
        <v>100256</v>
      </c>
      <c r="N3" s="123">
        <f t="shared" si="0"/>
        <v>7238</v>
      </c>
      <c r="O3" s="124">
        <f>N3+M3+L3+K3+J3+I3+H3+G3+F3+E3</f>
        <v>1467709</v>
      </c>
    </row>
    <row r="4" spans="1:15" ht="15" thickBot="1">
      <c r="A4" s="116"/>
      <c r="B4" s="117"/>
      <c r="C4" s="117"/>
      <c r="D4" s="113" t="s">
        <v>228</v>
      </c>
      <c r="E4" s="123">
        <f>E9+E14+E19+E24</f>
        <v>29254</v>
      </c>
      <c r="F4" s="123">
        <f t="shared" ref="F4:N4" si="1">F9+F14+F19+F24</f>
        <v>3446</v>
      </c>
      <c r="G4" s="123">
        <f t="shared" si="1"/>
        <v>19686</v>
      </c>
      <c r="H4" s="123">
        <f t="shared" si="1"/>
        <v>23047</v>
      </c>
      <c r="I4" s="123">
        <f t="shared" si="1"/>
        <v>23463</v>
      </c>
      <c r="J4" s="123">
        <f t="shared" si="1"/>
        <v>3927</v>
      </c>
      <c r="K4" s="123">
        <f t="shared" si="1"/>
        <v>133827</v>
      </c>
      <c r="L4" s="123">
        <f t="shared" si="1"/>
        <v>29672</v>
      </c>
      <c r="M4" s="123">
        <f t="shared" si="1"/>
        <v>11285</v>
      </c>
      <c r="N4" s="123">
        <f t="shared" si="1"/>
        <v>2027</v>
      </c>
      <c r="O4" s="124">
        <f t="shared" ref="O4:O27" si="2">N4+M4+L4+K4+J4+I4+H4+G4+F4+E4</f>
        <v>279634</v>
      </c>
    </row>
    <row r="5" spans="1:15" ht="15" thickBot="1">
      <c r="A5" s="116"/>
      <c r="B5" s="117"/>
      <c r="C5" s="117"/>
      <c r="D5" s="114" t="s">
        <v>230</v>
      </c>
      <c r="E5" s="123">
        <f t="shared" ref="E5:N7" si="3">E10+E15+E20+E25</f>
        <v>36185</v>
      </c>
      <c r="F5" s="123">
        <f t="shared" si="3"/>
        <v>16918</v>
      </c>
      <c r="G5" s="123">
        <f t="shared" si="3"/>
        <v>25350</v>
      </c>
      <c r="H5" s="123">
        <f t="shared" si="3"/>
        <v>51702</v>
      </c>
      <c r="I5" s="123">
        <f t="shared" si="3"/>
        <v>32475</v>
      </c>
      <c r="J5" s="123">
        <f t="shared" si="3"/>
        <v>10601</v>
      </c>
      <c r="K5" s="123">
        <f t="shared" si="3"/>
        <v>152095</v>
      </c>
      <c r="L5" s="123">
        <f t="shared" si="3"/>
        <v>41797</v>
      </c>
      <c r="M5" s="123">
        <f t="shared" si="3"/>
        <v>8323</v>
      </c>
      <c r="N5" s="123">
        <f t="shared" si="3"/>
        <v>1848</v>
      </c>
      <c r="O5" s="124">
        <f t="shared" si="2"/>
        <v>377294</v>
      </c>
    </row>
    <row r="6" spans="1:15" ht="15" thickBot="1">
      <c r="A6" s="116"/>
      <c r="B6" s="117"/>
      <c r="C6" s="117"/>
      <c r="D6" s="114" t="s">
        <v>231</v>
      </c>
      <c r="E6" s="123">
        <f t="shared" si="3"/>
        <v>35572</v>
      </c>
      <c r="F6" s="123">
        <f t="shared" si="3"/>
        <v>4115</v>
      </c>
      <c r="G6" s="123">
        <f t="shared" si="3"/>
        <v>58035</v>
      </c>
      <c r="H6" s="123">
        <f t="shared" si="3"/>
        <v>20579</v>
      </c>
      <c r="I6" s="123">
        <f t="shared" si="3"/>
        <v>25511</v>
      </c>
      <c r="J6" s="123">
        <f t="shared" si="3"/>
        <v>6723</v>
      </c>
      <c r="K6" s="123">
        <f t="shared" si="3"/>
        <v>130738</v>
      </c>
      <c r="L6" s="123">
        <f t="shared" si="3"/>
        <v>31257</v>
      </c>
      <c r="M6" s="123">
        <f t="shared" si="3"/>
        <v>7444</v>
      </c>
      <c r="N6" s="123">
        <f t="shared" si="3"/>
        <v>1290</v>
      </c>
      <c r="O6" s="124">
        <f t="shared" si="2"/>
        <v>321264</v>
      </c>
    </row>
    <row r="7" spans="1:15" ht="15" thickBot="1">
      <c r="A7" s="116"/>
      <c r="B7" s="117"/>
      <c r="C7" s="117"/>
      <c r="D7" s="114" t="s">
        <v>232</v>
      </c>
      <c r="E7" s="123">
        <f t="shared" si="3"/>
        <v>40505</v>
      </c>
      <c r="F7" s="123">
        <f t="shared" si="3"/>
        <v>4337</v>
      </c>
      <c r="G7" s="123">
        <f t="shared" si="3"/>
        <v>37112</v>
      </c>
      <c r="H7" s="123">
        <f t="shared" si="3"/>
        <v>48154</v>
      </c>
      <c r="I7" s="123">
        <f t="shared" si="3"/>
        <v>44177</v>
      </c>
      <c r="J7" s="123">
        <f t="shared" si="3"/>
        <v>14218</v>
      </c>
      <c r="K7" s="123">
        <f t="shared" si="3"/>
        <v>162769</v>
      </c>
      <c r="L7" s="123">
        <f t="shared" si="3"/>
        <v>62968</v>
      </c>
      <c r="M7" s="123">
        <f t="shared" si="3"/>
        <v>73204</v>
      </c>
      <c r="N7" s="123">
        <f t="shared" si="3"/>
        <v>2073</v>
      </c>
      <c r="O7" s="124">
        <f t="shared" si="2"/>
        <v>489517</v>
      </c>
    </row>
    <row r="8" spans="1:15" s="121" customFormat="1" ht="15" thickBot="1">
      <c r="A8" s="122"/>
      <c r="B8" s="119"/>
      <c r="C8" s="119"/>
      <c r="D8" s="120"/>
      <c r="E8" s="86">
        <f>E9+E10+E11+E12</f>
        <v>7439</v>
      </c>
      <c r="F8" s="86">
        <f t="shared" ref="F8:N8" si="4">F9+F10+F11+F12</f>
        <v>485</v>
      </c>
      <c r="G8" s="86">
        <f t="shared" si="4"/>
        <v>32056</v>
      </c>
      <c r="H8" s="86">
        <f t="shared" si="4"/>
        <v>223</v>
      </c>
      <c r="I8" s="86">
        <f t="shared" si="4"/>
        <v>930</v>
      </c>
      <c r="J8" s="86">
        <f t="shared" si="4"/>
        <v>199</v>
      </c>
      <c r="K8" s="86">
        <f t="shared" si="4"/>
        <v>4282</v>
      </c>
      <c r="L8" s="86">
        <f t="shared" si="4"/>
        <v>1308</v>
      </c>
      <c r="M8" s="86">
        <f t="shared" si="4"/>
        <v>5</v>
      </c>
      <c r="N8" s="86">
        <f t="shared" si="4"/>
        <v>25</v>
      </c>
      <c r="O8" s="125">
        <f t="shared" si="2"/>
        <v>46952</v>
      </c>
    </row>
    <row r="9" spans="1:15" ht="15" thickBot="1">
      <c r="A9" s="1376" t="s">
        <v>227</v>
      </c>
      <c r="B9" s="1378" t="s">
        <v>228</v>
      </c>
      <c r="C9" s="1378" t="s">
        <v>229</v>
      </c>
      <c r="D9" s="113" t="s">
        <v>228</v>
      </c>
      <c r="E9" s="126">
        <v>1473</v>
      </c>
      <c r="F9" s="127">
        <v>112</v>
      </c>
      <c r="G9" s="127">
        <v>3582</v>
      </c>
      <c r="H9" s="127">
        <v>92</v>
      </c>
      <c r="I9" s="127">
        <v>154</v>
      </c>
      <c r="J9" s="127">
        <v>16</v>
      </c>
      <c r="K9" s="127">
        <v>553</v>
      </c>
      <c r="L9" s="127">
        <v>363</v>
      </c>
      <c r="M9" s="127">
        <v>0</v>
      </c>
      <c r="N9" s="128">
        <v>2</v>
      </c>
      <c r="O9" s="124">
        <f t="shared" si="2"/>
        <v>6347</v>
      </c>
    </row>
    <row r="10" spans="1:15">
      <c r="A10" s="1377"/>
      <c r="B10" s="1379"/>
      <c r="C10" s="1379"/>
      <c r="D10" s="114" t="s">
        <v>230</v>
      </c>
      <c r="E10" s="129">
        <v>2414</v>
      </c>
      <c r="F10" s="130">
        <v>112</v>
      </c>
      <c r="G10" s="130">
        <v>9416</v>
      </c>
      <c r="H10" s="130">
        <v>23</v>
      </c>
      <c r="I10" s="130">
        <v>416</v>
      </c>
      <c r="J10" s="130">
        <v>61</v>
      </c>
      <c r="K10" s="130">
        <v>1351</v>
      </c>
      <c r="L10" s="130">
        <v>452</v>
      </c>
      <c r="M10" s="130">
        <v>5</v>
      </c>
      <c r="N10" s="131">
        <v>8</v>
      </c>
      <c r="O10" s="124">
        <f t="shared" si="2"/>
        <v>14258</v>
      </c>
    </row>
    <row r="11" spans="1:15">
      <c r="A11" s="1377"/>
      <c r="B11" s="1379"/>
      <c r="C11" s="1379"/>
      <c r="D11" s="114" t="s">
        <v>231</v>
      </c>
      <c r="E11" s="129">
        <v>2354</v>
      </c>
      <c r="F11" s="130">
        <v>171</v>
      </c>
      <c r="G11" s="130">
        <v>13708</v>
      </c>
      <c r="H11" s="130">
        <v>48</v>
      </c>
      <c r="I11" s="130">
        <v>181</v>
      </c>
      <c r="J11" s="130">
        <v>73</v>
      </c>
      <c r="K11" s="130">
        <v>1153</v>
      </c>
      <c r="L11" s="130">
        <v>441</v>
      </c>
      <c r="M11" s="130">
        <v>0</v>
      </c>
      <c r="N11" s="131">
        <v>10</v>
      </c>
      <c r="O11" s="124">
        <f t="shared" si="2"/>
        <v>18139</v>
      </c>
    </row>
    <row r="12" spans="1:15">
      <c r="A12" s="1377"/>
      <c r="B12" s="1379"/>
      <c r="C12" s="1379"/>
      <c r="D12" s="114" t="s">
        <v>232</v>
      </c>
      <c r="E12" s="129">
        <v>1198</v>
      </c>
      <c r="F12" s="130">
        <v>90</v>
      </c>
      <c r="G12" s="130">
        <v>5350</v>
      </c>
      <c r="H12" s="130">
        <v>60</v>
      </c>
      <c r="I12" s="130">
        <v>179</v>
      </c>
      <c r="J12" s="130">
        <v>49</v>
      </c>
      <c r="K12" s="130">
        <v>1225</v>
      </c>
      <c r="L12" s="130">
        <v>52</v>
      </c>
      <c r="M12" s="130">
        <v>0</v>
      </c>
      <c r="N12" s="131">
        <v>5</v>
      </c>
      <c r="O12" s="124">
        <f t="shared" si="2"/>
        <v>8208</v>
      </c>
    </row>
    <row r="13" spans="1:15" s="121" customFormat="1">
      <c r="A13" s="1377"/>
      <c r="B13" s="119"/>
      <c r="C13" s="119"/>
      <c r="D13" s="120"/>
      <c r="E13" s="93">
        <f>E14+E15+E16+E17</f>
        <v>103615</v>
      </c>
      <c r="F13" s="93">
        <f t="shared" ref="F13:N13" si="5">F14+F15+F16+F17</f>
        <v>12547</v>
      </c>
      <c r="G13" s="93">
        <f t="shared" si="5"/>
        <v>36780</v>
      </c>
      <c r="H13" s="93">
        <f t="shared" si="5"/>
        <v>20975</v>
      </c>
      <c r="I13" s="93">
        <f t="shared" si="5"/>
        <v>25618</v>
      </c>
      <c r="J13" s="93">
        <f t="shared" si="5"/>
        <v>1424</v>
      </c>
      <c r="K13" s="93">
        <f t="shared" si="5"/>
        <v>52995</v>
      </c>
      <c r="L13" s="93">
        <f t="shared" si="5"/>
        <v>1497</v>
      </c>
      <c r="M13" s="93">
        <f t="shared" si="5"/>
        <v>672</v>
      </c>
      <c r="N13" s="93">
        <f t="shared" si="5"/>
        <v>2083</v>
      </c>
      <c r="O13" s="125">
        <f t="shared" si="2"/>
        <v>258206</v>
      </c>
    </row>
    <row r="14" spans="1:15">
      <c r="A14" s="1377"/>
      <c r="B14" s="1380" t="s">
        <v>230</v>
      </c>
      <c r="C14" s="1380" t="s">
        <v>229</v>
      </c>
      <c r="D14" s="114" t="s">
        <v>228</v>
      </c>
      <c r="E14" s="129">
        <v>19626</v>
      </c>
      <c r="F14" s="130">
        <v>2708</v>
      </c>
      <c r="G14" s="130">
        <v>4363</v>
      </c>
      <c r="H14" s="130">
        <v>7330</v>
      </c>
      <c r="I14" s="130">
        <v>4470</v>
      </c>
      <c r="J14" s="130">
        <v>214</v>
      </c>
      <c r="K14" s="130">
        <v>10151</v>
      </c>
      <c r="L14" s="130">
        <v>1062</v>
      </c>
      <c r="M14" s="130">
        <v>105</v>
      </c>
      <c r="N14" s="131">
        <v>980</v>
      </c>
      <c r="O14" s="124">
        <f t="shared" si="2"/>
        <v>51009</v>
      </c>
    </row>
    <row r="15" spans="1:15">
      <c r="A15" s="1377"/>
      <c r="B15" s="1379"/>
      <c r="C15" s="1379"/>
      <c r="D15" s="114" t="s">
        <v>230</v>
      </c>
      <c r="E15" s="129">
        <v>28372</v>
      </c>
      <c r="F15" s="130">
        <v>3857</v>
      </c>
      <c r="G15" s="130">
        <v>7576</v>
      </c>
      <c r="H15" s="130">
        <v>5428</v>
      </c>
      <c r="I15" s="130">
        <v>9010</v>
      </c>
      <c r="J15" s="130">
        <v>742</v>
      </c>
      <c r="K15" s="130">
        <v>15126</v>
      </c>
      <c r="L15" s="130">
        <v>396</v>
      </c>
      <c r="M15" s="130">
        <v>151</v>
      </c>
      <c r="N15" s="131">
        <v>469</v>
      </c>
      <c r="O15" s="124">
        <f t="shared" si="2"/>
        <v>71127</v>
      </c>
    </row>
    <row r="16" spans="1:15">
      <c r="A16" s="1377"/>
      <c r="B16" s="1379"/>
      <c r="C16" s="1379"/>
      <c r="D16" s="114" t="s">
        <v>231</v>
      </c>
      <c r="E16" s="129">
        <v>27202</v>
      </c>
      <c r="F16" s="130">
        <v>3009</v>
      </c>
      <c r="G16" s="130">
        <v>16738</v>
      </c>
      <c r="H16" s="130">
        <v>3281</v>
      </c>
      <c r="I16" s="130">
        <v>5756</v>
      </c>
      <c r="J16" s="130">
        <v>243</v>
      </c>
      <c r="K16" s="130">
        <v>12067</v>
      </c>
      <c r="L16" s="130">
        <v>39</v>
      </c>
      <c r="M16" s="130">
        <v>114</v>
      </c>
      <c r="N16" s="131">
        <v>141</v>
      </c>
      <c r="O16" s="124">
        <f t="shared" si="2"/>
        <v>68590</v>
      </c>
    </row>
    <row r="17" spans="1:25">
      <c r="A17" s="1377"/>
      <c r="B17" s="1379"/>
      <c r="C17" s="1379"/>
      <c r="D17" s="114" t="s">
        <v>232</v>
      </c>
      <c r="E17" s="129">
        <v>28415</v>
      </c>
      <c r="F17" s="130">
        <v>2973</v>
      </c>
      <c r="G17" s="130">
        <v>8103</v>
      </c>
      <c r="H17" s="130">
        <v>4936</v>
      </c>
      <c r="I17" s="130">
        <v>6382</v>
      </c>
      <c r="J17" s="130">
        <v>225</v>
      </c>
      <c r="K17" s="130">
        <v>15651</v>
      </c>
      <c r="L17" s="130">
        <v>0</v>
      </c>
      <c r="M17" s="130">
        <v>302</v>
      </c>
      <c r="N17" s="131">
        <v>493</v>
      </c>
      <c r="O17" s="124">
        <f t="shared" si="2"/>
        <v>67480</v>
      </c>
    </row>
    <row r="18" spans="1:25" s="121" customFormat="1">
      <c r="A18" s="1377"/>
      <c r="B18" s="119"/>
      <c r="C18" s="119"/>
      <c r="D18" s="120"/>
      <c r="E18" s="93">
        <f>E19+E20+E21+E22</f>
        <v>661</v>
      </c>
      <c r="F18" s="93">
        <f t="shared" ref="F18:N18" si="6">F19+F20+F21+F22</f>
        <v>2066</v>
      </c>
      <c r="G18" s="93">
        <f t="shared" si="6"/>
        <v>20531</v>
      </c>
      <c r="H18" s="93">
        <f t="shared" si="6"/>
        <v>16957</v>
      </c>
      <c r="I18" s="93">
        <f t="shared" si="6"/>
        <v>78868</v>
      </c>
      <c r="J18" s="93">
        <f t="shared" si="6"/>
        <v>10537</v>
      </c>
      <c r="K18" s="93">
        <f t="shared" si="6"/>
        <v>178519</v>
      </c>
      <c r="L18" s="93">
        <f t="shared" si="6"/>
        <v>36090</v>
      </c>
      <c r="M18" s="93">
        <f t="shared" si="6"/>
        <v>18885</v>
      </c>
      <c r="N18" s="93">
        <f t="shared" si="6"/>
        <v>3010</v>
      </c>
      <c r="O18" s="125">
        <f t="shared" si="2"/>
        <v>366124</v>
      </c>
    </row>
    <row r="19" spans="1:25">
      <c r="A19" s="1377"/>
      <c r="B19" s="1380" t="s">
        <v>231</v>
      </c>
      <c r="C19" s="1380" t="s">
        <v>229</v>
      </c>
      <c r="D19" s="114" t="s">
        <v>228</v>
      </c>
      <c r="E19" s="129">
        <v>34</v>
      </c>
      <c r="F19" s="130">
        <v>445</v>
      </c>
      <c r="G19" s="130">
        <v>6063</v>
      </c>
      <c r="H19" s="130">
        <v>3970</v>
      </c>
      <c r="I19" s="130">
        <v>14637</v>
      </c>
      <c r="J19" s="130">
        <v>2508</v>
      </c>
      <c r="K19" s="130">
        <v>41964</v>
      </c>
      <c r="L19" s="130">
        <v>8574</v>
      </c>
      <c r="M19" s="130">
        <v>3927</v>
      </c>
      <c r="N19" s="131">
        <v>622</v>
      </c>
      <c r="O19" s="124">
        <f t="shared" si="2"/>
        <v>82744</v>
      </c>
    </row>
    <row r="20" spans="1:25">
      <c r="A20" s="1377"/>
      <c r="B20" s="1379"/>
      <c r="C20" s="1379"/>
      <c r="D20" s="114" t="s">
        <v>230</v>
      </c>
      <c r="E20" s="129">
        <v>276</v>
      </c>
      <c r="F20" s="130">
        <v>591</v>
      </c>
      <c r="G20" s="130">
        <v>3883</v>
      </c>
      <c r="H20" s="130">
        <v>5676</v>
      </c>
      <c r="I20" s="130">
        <v>17110</v>
      </c>
      <c r="J20" s="130">
        <v>2052</v>
      </c>
      <c r="K20" s="130">
        <v>54045</v>
      </c>
      <c r="L20" s="130">
        <v>8017</v>
      </c>
      <c r="M20" s="130">
        <v>4445</v>
      </c>
      <c r="N20" s="131">
        <v>767</v>
      </c>
      <c r="O20" s="124">
        <f t="shared" si="2"/>
        <v>96862</v>
      </c>
    </row>
    <row r="21" spans="1:25">
      <c r="A21" s="1377"/>
      <c r="B21" s="1379"/>
      <c r="C21" s="1379"/>
      <c r="D21" s="114" t="s">
        <v>231</v>
      </c>
      <c r="E21" s="129">
        <v>341</v>
      </c>
      <c r="F21" s="130">
        <v>499</v>
      </c>
      <c r="G21" s="130">
        <v>6280</v>
      </c>
      <c r="H21" s="130">
        <v>3606</v>
      </c>
      <c r="I21" s="130">
        <v>17081</v>
      </c>
      <c r="J21" s="130">
        <v>2801</v>
      </c>
      <c r="K21" s="130">
        <v>33964</v>
      </c>
      <c r="L21" s="130">
        <v>8158</v>
      </c>
      <c r="M21" s="130">
        <v>4594</v>
      </c>
      <c r="N21" s="131">
        <v>918</v>
      </c>
      <c r="O21" s="124">
        <f t="shared" si="2"/>
        <v>78242</v>
      </c>
    </row>
    <row r="22" spans="1:25">
      <c r="A22" s="1377"/>
      <c r="B22" s="1379"/>
      <c r="C22" s="1379"/>
      <c r="D22" s="114" t="s">
        <v>232</v>
      </c>
      <c r="E22" s="129">
        <v>10</v>
      </c>
      <c r="F22" s="130">
        <v>531</v>
      </c>
      <c r="G22" s="130">
        <v>4305</v>
      </c>
      <c r="H22" s="130">
        <v>3705</v>
      </c>
      <c r="I22" s="130">
        <v>30040</v>
      </c>
      <c r="J22" s="130">
        <v>3176</v>
      </c>
      <c r="K22" s="130">
        <v>48546</v>
      </c>
      <c r="L22" s="130">
        <v>11341</v>
      </c>
      <c r="M22" s="130">
        <v>5919</v>
      </c>
      <c r="N22" s="131">
        <v>703</v>
      </c>
      <c r="O22" s="124">
        <f t="shared" si="2"/>
        <v>108276</v>
      </c>
    </row>
    <row r="23" spans="1:25" s="121" customFormat="1">
      <c r="A23" s="1377"/>
      <c r="B23" s="119"/>
      <c r="C23" s="119"/>
      <c r="D23" s="120"/>
      <c r="E23" s="93">
        <f>E24+E25+E26+E27</f>
        <v>29801</v>
      </c>
      <c r="F23" s="93">
        <f t="shared" ref="F23:N23" si="7">F24+F25+F26+F27</f>
        <v>13718</v>
      </c>
      <c r="G23" s="93">
        <f t="shared" si="7"/>
        <v>50816</v>
      </c>
      <c r="H23" s="93">
        <f t="shared" si="7"/>
        <v>105327</v>
      </c>
      <c r="I23" s="93">
        <f t="shared" si="7"/>
        <v>20210</v>
      </c>
      <c r="J23" s="93">
        <f t="shared" si="7"/>
        <v>23309</v>
      </c>
      <c r="K23" s="93">
        <f t="shared" si="7"/>
        <v>343633</v>
      </c>
      <c r="L23" s="93">
        <f t="shared" si="7"/>
        <v>126799</v>
      </c>
      <c r="M23" s="93">
        <f t="shared" si="7"/>
        <v>80694</v>
      </c>
      <c r="N23" s="93">
        <f t="shared" si="7"/>
        <v>2120</v>
      </c>
      <c r="O23" s="125">
        <f t="shared" si="2"/>
        <v>796427</v>
      </c>
    </row>
    <row r="24" spans="1:25" ht="15" thickBot="1">
      <c r="A24" s="1377"/>
      <c r="B24" s="1381" t="s">
        <v>232</v>
      </c>
      <c r="C24" s="1381" t="s">
        <v>229</v>
      </c>
      <c r="D24" s="114" t="s">
        <v>228</v>
      </c>
      <c r="E24" s="129">
        <v>8121</v>
      </c>
      <c r="F24" s="130">
        <v>181</v>
      </c>
      <c r="G24" s="130">
        <v>5678</v>
      </c>
      <c r="H24" s="130">
        <v>11655</v>
      </c>
      <c r="I24" s="130">
        <v>4202</v>
      </c>
      <c r="J24" s="130">
        <v>1189</v>
      </c>
      <c r="K24" s="130">
        <v>81159</v>
      </c>
      <c r="L24" s="130">
        <v>19673</v>
      </c>
      <c r="M24" s="130">
        <v>7253</v>
      </c>
      <c r="N24" s="131">
        <v>423</v>
      </c>
      <c r="O24" s="124">
        <f t="shared" si="2"/>
        <v>139534</v>
      </c>
    </row>
    <row r="25" spans="1:25">
      <c r="A25" s="1377"/>
      <c r="B25" s="1379"/>
      <c r="C25" s="1379"/>
      <c r="D25" s="114" t="s">
        <v>230</v>
      </c>
      <c r="E25" s="129">
        <v>5123</v>
      </c>
      <c r="F25" s="130">
        <v>12358</v>
      </c>
      <c r="G25" s="130">
        <v>4475</v>
      </c>
      <c r="H25" s="130">
        <v>40575</v>
      </c>
      <c r="I25" s="130">
        <v>5939</v>
      </c>
      <c r="J25" s="130">
        <v>7746</v>
      </c>
      <c r="K25" s="130">
        <v>81573</v>
      </c>
      <c r="L25" s="130">
        <v>32932</v>
      </c>
      <c r="M25" s="130">
        <v>3722</v>
      </c>
      <c r="N25" s="131">
        <v>604</v>
      </c>
      <c r="O25" s="124">
        <f t="shared" si="2"/>
        <v>195047</v>
      </c>
    </row>
    <row r="26" spans="1:25">
      <c r="A26" s="1377"/>
      <c r="B26" s="1379"/>
      <c r="C26" s="1379"/>
      <c r="D26" s="114" t="s">
        <v>231</v>
      </c>
      <c r="E26" s="129">
        <v>5675</v>
      </c>
      <c r="F26" s="130">
        <v>436</v>
      </c>
      <c r="G26" s="130">
        <v>21309</v>
      </c>
      <c r="H26" s="130">
        <v>13644</v>
      </c>
      <c r="I26" s="130">
        <v>2493</v>
      </c>
      <c r="J26" s="130">
        <v>3606</v>
      </c>
      <c r="K26" s="130">
        <v>83554</v>
      </c>
      <c r="L26" s="130">
        <v>22619</v>
      </c>
      <c r="M26" s="130">
        <v>2736</v>
      </c>
      <c r="N26" s="131">
        <v>221</v>
      </c>
      <c r="O26" s="124">
        <f t="shared" si="2"/>
        <v>156293</v>
      </c>
    </row>
    <row r="27" spans="1:25" ht="15" thickBot="1">
      <c r="A27" s="1373"/>
      <c r="B27" s="1374"/>
      <c r="C27" s="1374"/>
      <c r="D27" s="115" t="s">
        <v>232</v>
      </c>
      <c r="E27" s="132">
        <v>10882</v>
      </c>
      <c r="F27" s="133">
        <v>743</v>
      </c>
      <c r="G27" s="133">
        <v>19354</v>
      </c>
      <c r="H27" s="133">
        <v>39453</v>
      </c>
      <c r="I27" s="133">
        <v>7576</v>
      </c>
      <c r="J27" s="133">
        <v>10768</v>
      </c>
      <c r="K27" s="133">
        <v>97347</v>
      </c>
      <c r="L27" s="133">
        <v>51575</v>
      </c>
      <c r="M27" s="133">
        <v>66983</v>
      </c>
      <c r="N27" s="134">
        <v>872</v>
      </c>
      <c r="O27" s="124">
        <f t="shared" si="2"/>
        <v>305553</v>
      </c>
    </row>
    <row r="28" spans="1:25" s="99" customFormat="1"/>
    <row r="29" spans="1:25" ht="15" thickBot="1">
      <c r="A29" s="116"/>
      <c r="B29" s="117"/>
      <c r="C29" s="117"/>
      <c r="D29" s="118"/>
      <c r="E29" s="45">
        <f>E3/O3*100</f>
        <v>9.6</v>
      </c>
      <c r="F29" s="45">
        <f>F3/O3*100</f>
        <v>2</v>
      </c>
      <c r="G29" s="45">
        <f>G3/O3*100</f>
        <v>9.6</v>
      </c>
      <c r="H29" s="45">
        <f>H3/O3*100</f>
        <v>9.8000000000000007</v>
      </c>
      <c r="I29" s="45">
        <f>I3/O3*100</f>
        <v>8.6</v>
      </c>
      <c r="J29" s="45">
        <f>J3/O3*100</f>
        <v>2.4</v>
      </c>
      <c r="K29" s="45">
        <f>K3/O3*100</f>
        <v>39.5</v>
      </c>
      <c r="L29" s="45">
        <f>L3/O3*100</f>
        <v>11.3</v>
      </c>
      <c r="M29" s="45">
        <f>M3/O3*100</f>
        <v>6.8</v>
      </c>
      <c r="N29" s="100">
        <f>N3/O3*100</f>
        <v>0.5</v>
      </c>
      <c r="P29" s="45">
        <f>ROUND(E29,1)</f>
        <v>9.6</v>
      </c>
      <c r="Q29" s="45">
        <f t="shared" ref="Q29:Y44" si="8">ROUND(F29,1)</f>
        <v>2</v>
      </c>
      <c r="R29" s="45">
        <f t="shared" si="8"/>
        <v>9.6</v>
      </c>
      <c r="S29" s="45">
        <f t="shared" si="8"/>
        <v>9.8000000000000007</v>
      </c>
      <c r="T29" s="45">
        <f t="shared" si="8"/>
        <v>8.6</v>
      </c>
      <c r="U29" s="45">
        <f t="shared" si="8"/>
        <v>2.4</v>
      </c>
      <c r="V29" s="45">
        <f t="shared" si="8"/>
        <v>39.5</v>
      </c>
      <c r="W29" s="45">
        <f t="shared" si="8"/>
        <v>11.3</v>
      </c>
      <c r="X29" s="45">
        <f t="shared" si="8"/>
        <v>6.8</v>
      </c>
      <c r="Y29" s="45">
        <f t="shared" si="8"/>
        <v>0.5</v>
      </c>
    </row>
    <row r="30" spans="1:25" ht="15" thickBot="1">
      <c r="A30" s="116"/>
      <c r="B30" s="117"/>
      <c r="C30" s="117"/>
      <c r="D30" s="113" t="s">
        <v>228</v>
      </c>
      <c r="E30" s="45">
        <f t="shared" ref="E30:E53" si="9">E4/O4*100</f>
        <v>10.5</v>
      </c>
      <c r="F30" s="45">
        <f t="shared" ref="F30:F53" si="10">F4/O4*100</f>
        <v>1.2</v>
      </c>
      <c r="G30" s="45">
        <f t="shared" ref="G30:G53" si="11">G4/O4*100</f>
        <v>7</v>
      </c>
      <c r="H30" s="45">
        <f t="shared" ref="H30:H53" si="12">H4/O4*100</f>
        <v>8.1999999999999993</v>
      </c>
      <c r="I30" s="45">
        <f t="shared" ref="I30:I53" si="13">I4/O4*100</f>
        <v>8.4</v>
      </c>
      <c r="J30" s="45">
        <f t="shared" ref="J30:J53" si="14">J4/O4*100</f>
        <v>1.4</v>
      </c>
      <c r="K30" s="45">
        <f t="shared" ref="K30:K53" si="15">K4/O4*100</f>
        <v>47.9</v>
      </c>
      <c r="L30" s="45">
        <f t="shared" ref="L30:L53" si="16">L4/O4*100</f>
        <v>10.6</v>
      </c>
      <c r="M30" s="45">
        <f t="shared" ref="M30:M53" si="17">M4/O4*100</f>
        <v>4</v>
      </c>
      <c r="N30" s="100">
        <f t="shared" ref="N30:N53" si="18">N4/O4*100</f>
        <v>0.7</v>
      </c>
      <c r="P30" s="45">
        <f t="shared" ref="P30:P53" si="19">ROUND(E30,1)</f>
        <v>10.5</v>
      </c>
      <c r="Q30" s="45">
        <f t="shared" si="8"/>
        <v>1.2</v>
      </c>
      <c r="R30" s="45">
        <f t="shared" si="8"/>
        <v>7</v>
      </c>
      <c r="S30" s="45">
        <f t="shared" si="8"/>
        <v>8.1999999999999993</v>
      </c>
      <c r="T30" s="45">
        <f t="shared" si="8"/>
        <v>8.4</v>
      </c>
      <c r="U30" s="45">
        <f t="shared" si="8"/>
        <v>1.4</v>
      </c>
      <c r="V30" s="45">
        <f t="shared" si="8"/>
        <v>47.9</v>
      </c>
      <c r="W30" s="45">
        <f t="shared" si="8"/>
        <v>10.6</v>
      </c>
      <c r="X30" s="45">
        <f t="shared" si="8"/>
        <v>4</v>
      </c>
      <c r="Y30" s="45">
        <f t="shared" si="8"/>
        <v>0.7</v>
      </c>
    </row>
    <row r="31" spans="1:25" ht="15" thickBot="1">
      <c r="A31" s="116"/>
      <c r="B31" s="117"/>
      <c r="C31" s="117"/>
      <c r="D31" s="114" t="s">
        <v>230</v>
      </c>
      <c r="E31" s="45">
        <f t="shared" si="9"/>
        <v>9.6</v>
      </c>
      <c r="F31" s="45">
        <f t="shared" si="10"/>
        <v>4.5</v>
      </c>
      <c r="G31" s="45">
        <f t="shared" si="11"/>
        <v>6.7</v>
      </c>
      <c r="H31" s="45">
        <f t="shared" si="12"/>
        <v>13.7</v>
      </c>
      <c r="I31" s="45">
        <f t="shared" si="13"/>
        <v>8.6</v>
      </c>
      <c r="J31" s="45">
        <f t="shared" si="14"/>
        <v>2.8</v>
      </c>
      <c r="K31" s="45">
        <f t="shared" si="15"/>
        <v>40.299999999999997</v>
      </c>
      <c r="L31" s="45">
        <f t="shared" si="16"/>
        <v>11.1</v>
      </c>
      <c r="M31" s="45">
        <f t="shared" si="17"/>
        <v>2.2000000000000002</v>
      </c>
      <c r="N31" s="45">
        <f t="shared" si="18"/>
        <v>0.5</v>
      </c>
      <c r="P31" s="45">
        <f t="shared" si="19"/>
        <v>9.6</v>
      </c>
      <c r="Q31" s="45">
        <f t="shared" si="8"/>
        <v>4.5</v>
      </c>
      <c r="R31" s="45">
        <f t="shared" si="8"/>
        <v>6.7</v>
      </c>
      <c r="S31" s="45">
        <f t="shared" si="8"/>
        <v>13.7</v>
      </c>
      <c r="T31" s="45">
        <f t="shared" si="8"/>
        <v>8.6</v>
      </c>
      <c r="U31" s="45">
        <f t="shared" si="8"/>
        <v>2.8</v>
      </c>
      <c r="V31" s="45">
        <f t="shared" si="8"/>
        <v>40.299999999999997</v>
      </c>
      <c r="W31" s="45">
        <f t="shared" si="8"/>
        <v>11.1</v>
      </c>
      <c r="X31" s="45">
        <f t="shared" si="8"/>
        <v>2.2000000000000002</v>
      </c>
      <c r="Y31" s="45">
        <f t="shared" si="8"/>
        <v>0.5</v>
      </c>
    </row>
    <row r="32" spans="1:25" ht="15" thickBot="1">
      <c r="A32" s="116"/>
      <c r="B32" s="117"/>
      <c r="C32" s="117"/>
      <c r="D32" s="114" t="s">
        <v>231</v>
      </c>
      <c r="E32" s="45">
        <f t="shared" si="9"/>
        <v>11.1</v>
      </c>
      <c r="F32" s="45">
        <f t="shared" si="10"/>
        <v>1.3</v>
      </c>
      <c r="G32" s="45">
        <f t="shared" si="11"/>
        <v>18.100000000000001</v>
      </c>
      <c r="H32" s="45">
        <f t="shared" si="12"/>
        <v>6.4</v>
      </c>
      <c r="I32" s="45">
        <f t="shared" si="13"/>
        <v>7.9</v>
      </c>
      <c r="J32" s="45">
        <f t="shared" si="14"/>
        <v>2.1</v>
      </c>
      <c r="K32" s="45">
        <f t="shared" si="15"/>
        <v>40.700000000000003</v>
      </c>
      <c r="L32" s="45">
        <f t="shared" si="16"/>
        <v>9.6999999999999993</v>
      </c>
      <c r="M32" s="45">
        <f t="shared" si="17"/>
        <v>2.2999999999999998</v>
      </c>
      <c r="N32" s="45">
        <f t="shared" si="18"/>
        <v>0.4</v>
      </c>
      <c r="P32" s="45">
        <f t="shared" si="19"/>
        <v>11.1</v>
      </c>
      <c r="Q32" s="45">
        <f t="shared" si="8"/>
        <v>1.3</v>
      </c>
      <c r="R32" s="45">
        <f t="shared" si="8"/>
        <v>18.100000000000001</v>
      </c>
      <c r="S32" s="45">
        <f t="shared" si="8"/>
        <v>6.4</v>
      </c>
      <c r="T32" s="45">
        <f t="shared" si="8"/>
        <v>7.9</v>
      </c>
      <c r="U32" s="45">
        <f t="shared" si="8"/>
        <v>2.1</v>
      </c>
      <c r="V32" s="45">
        <f t="shared" si="8"/>
        <v>40.700000000000003</v>
      </c>
      <c r="W32" s="45">
        <f t="shared" si="8"/>
        <v>9.6999999999999993</v>
      </c>
      <c r="X32" s="45">
        <f t="shared" si="8"/>
        <v>2.2999999999999998</v>
      </c>
      <c r="Y32" s="45">
        <f t="shared" si="8"/>
        <v>0.4</v>
      </c>
    </row>
    <row r="33" spans="1:25" ht="15" thickBot="1">
      <c r="A33" s="116"/>
      <c r="B33" s="117"/>
      <c r="C33" s="117"/>
      <c r="D33" s="114" t="s">
        <v>232</v>
      </c>
      <c r="E33" s="45">
        <f t="shared" si="9"/>
        <v>8.3000000000000007</v>
      </c>
      <c r="F33" s="100">
        <f t="shared" si="10"/>
        <v>0.9</v>
      </c>
      <c r="G33" s="45">
        <f t="shared" si="11"/>
        <v>7.6</v>
      </c>
      <c r="H33" s="45">
        <f t="shared" si="12"/>
        <v>9.8000000000000007</v>
      </c>
      <c r="I33" s="45">
        <f t="shared" si="13"/>
        <v>9</v>
      </c>
      <c r="J33" s="45">
        <f t="shared" si="14"/>
        <v>2.9</v>
      </c>
      <c r="K33" s="45">
        <f t="shared" si="15"/>
        <v>33.299999999999997</v>
      </c>
      <c r="L33" s="45">
        <f t="shared" si="16"/>
        <v>12.9</v>
      </c>
      <c r="M33" s="45">
        <f t="shared" si="17"/>
        <v>15</v>
      </c>
      <c r="N33" s="45">
        <f t="shared" si="18"/>
        <v>0.4</v>
      </c>
      <c r="P33" s="45">
        <f t="shared" si="19"/>
        <v>8.3000000000000007</v>
      </c>
      <c r="Q33" s="45">
        <f t="shared" si="8"/>
        <v>0.9</v>
      </c>
      <c r="R33" s="45">
        <f t="shared" si="8"/>
        <v>7.6</v>
      </c>
      <c r="S33" s="45">
        <f t="shared" si="8"/>
        <v>9.8000000000000007</v>
      </c>
      <c r="T33" s="45">
        <f t="shared" si="8"/>
        <v>9</v>
      </c>
      <c r="U33" s="45">
        <f t="shared" si="8"/>
        <v>2.9</v>
      </c>
      <c r="V33" s="45">
        <f t="shared" si="8"/>
        <v>33.299999999999997</v>
      </c>
      <c r="W33" s="45">
        <f t="shared" si="8"/>
        <v>12.9</v>
      </c>
      <c r="X33" s="45">
        <f t="shared" si="8"/>
        <v>15</v>
      </c>
      <c r="Y33" s="45">
        <f t="shared" si="8"/>
        <v>0.4</v>
      </c>
    </row>
    <row r="34" spans="1:25" ht="15" thickBot="1">
      <c r="A34" s="122"/>
      <c r="B34" s="119"/>
      <c r="C34" s="119"/>
      <c r="D34" s="120"/>
      <c r="E34" s="45">
        <f t="shared" si="9"/>
        <v>15.8</v>
      </c>
      <c r="F34" s="45">
        <f t="shared" si="10"/>
        <v>1</v>
      </c>
      <c r="G34" s="45">
        <f t="shared" si="11"/>
        <v>68.3</v>
      </c>
      <c r="H34" s="45">
        <f t="shared" si="12"/>
        <v>0.5</v>
      </c>
      <c r="I34" s="45">
        <f t="shared" si="13"/>
        <v>2</v>
      </c>
      <c r="J34" s="45">
        <f t="shared" si="14"/>
        <v>0.4</v>
      </c>
      <c r="K34" s="45">
        <f t="shared" si="15"/>
        <v>9.1</v>
      </c>
      <c r="L34" s="45">
        <f t="shared" si="16"/>
        <v>2.8</v>
      </c>
      <c r="M34" s="45">
        <f t="shared" si="17"/>
        <v>0</v>
      </c>
      <c r="N34" s="45">
        <f t="shared" si="18"/>
        <v>0.1</v>
      </c>
      <c r="P34" s="45">
        <f t="shared" si="19"/>
        <v>15.8</v>
      </c>
      <c r="Q34" s="45">
        <f t="shared" si="8"/>
        <v>1</v>
      </c>
      <c r="R34" s="45">
        <f t="shared" si="8"/>
        <v>68.3</v>
      </c>
      <c r="S34" s="45">
        <f t="shared" si="8"/>
        <v>0.5</v>
      </c>
      <c r="T34" s="45">
        <f t="shared" si="8"/>
        <v>2</v>
      </c>
      <c r="U34" s="45">
        <f t="shared" si="8"/>
        <v>0.4</v>
      </c>
      <c r="V34" s="45">
        <f t="shared" si="8"/>
        <v>9.1</v>
      </c>
      <c r="W34" s="45">
        <f t="shared" si="8"/>
        <v>2.8</v>
      </c>
      <c r="X34" s="45">
        <f t="shared" si="8"/>
        <v>0</v>
      </c>
      <c r="Y34" s="45">
        <f t="shared" si="8"/>
        <v>0.1</v>
      </c>
    </row>
    <row r="35" spans="1:25" ht="15" thickBot="1">
      <c r="A35" s="1376" t="s">
        <v>227</v>
      </c>
      <c r="B35" s="1378" t="s">
        <v>228</v>
      </c>
      <c r="C35" s="1378" t="s">
        <v>229</v>
      </c>
      <c r="D35" s="113" t="s">
        <v>228</v>
      </c>
      <c r="E35" s="45">
        <f t="shared" si="9"/>
        <v>23.2</v>
      </c>
      <c r="F35" s="100">
        <f t="shared" si="10"/>
        <v>1.8</v>
      </c>
      <c r="G35" s="45">
        <f t="shared" si="11"/>
        <v>56.4</v>
      </c>
      <c r="H35" s="45">
        <f t="shared" si="12"/>
        <v>1.4</v>
      </c>
      <c r="I35" s="45">
        <f t="shared" si="13"/>
        <v>2.4</v>
      </c>
      <c r="J35" s="45">
        <f t="shared" si="14"/>
        <v>0.3</v>
      </c>
      <c r="K35" s="45">
        <f t="shared" si="15"/>
        <v>8.6999999999999993</v>
      </c>
      <c r="L35" s="45">
        <f t="shared" si="16"/>
        <v>5.7</v>
      </c>
      <c r="M35" s="45">
        <f t="shared" si="17"/>
        <v>0</v>
      </c>
      <c r="N35" s="45">
        <f t="shared" si="18"/>
        <v>0</v>
      </c>
      <c r="P35" s="45">
        <f t="shared" si="19"/>
        <v>23.2</v>
      </c>
      <c r="Q35" s="45">
        <f t="shared" si="8"/>
        <v>1.8</v>
      </c>
      <c r="R35" s="45">
        <f t="shared" si="8"/>
        <v>56.4</v>
      </c>
      <c r="S35" s="45">
        <f t="shared" si="8"/>
        <v>1.4</v>
      </c>
      <c r="T35" s="45">
        <f t="shared" si="8"/>
        <v>2.4</v>
      </c>
      <c r="U35" s="45">
        <f t="shared" si="8"/>
        <v>0.3</v>
      </c>
      <c r="V35" s="45">
        <f t="shared" si="8"/>
        <v>8.6999999999999993</v>
      </c>
      <c r="W35" s="45">
        <f t="shared" si="8"/>
        <v>5.7</v>
      </c>
      <c r="X35" s="45">
        <f t="shared" si="8"/>
        <v>0</v>
      </c>
      <c r="Y35" s="45">
        <f t="shared" si="8"/>
        <v>0</v>
      </c>
    </row>
    <row r="36" spans="1:25">
      <c r="A36" s="1377"/>
      <c r="B36" s="1379"/>
      <c r="C36" s="1379"/>
      <c r="D36" s="114" t="s">
        <v>230</v>
      </c>
      <c r="E36" s="45">
        <f t="shared" si="9"/>
        <v>16.899999999999999</v>
      </c>
      <c r="F36" s="45">
        <f t="shared" si="10"/>
        <v>0.8</v>
      </c>
      <c r="G36" s="45">
        <f t="shared" si="11"/>
        <v>66</v>
      </c>
      <c r="H36" s="45">
        <f t="shared" si="12"/>
        <v>0.2</v>
      </c>
      <c r="I36" s="45">
        <f t="shared" si="13"/>
        <v>2.9</v>
      </c>
      <c r="J36" s="45">
        <f t="shared" si="14"/>
        <v>0.4</v>
      </c>
      <c r="K36" s="45">
        <f t="shared" si="15"/>
        <v>9.5</v>
      </c>
      <c r="L36" s="45">
        <f t="shared" si="16"/>
        <v>3.2</v>
      </c>
      <c r="M36" s="45">
        <f t="shared" si="17"/>
        <v>0</v>
      </c>
      <c r="N36" s="45">
        <f t="shared" si="18"/>
        <v>0.1</v>
      </c>
      <c r="P36" s="45">
        <f t="shared" si="19"/>
        <v>16.899999999999999</v>
      </c>
      <c r="Q36" s="45">
        <f t="shared" si="8"/>
        <v>0.8</v>
      </c>
      <c r="R36" s="45">
        <f t="shared" si="8"/>
        <v>66</v>
      </c>
      <c r="S36" s="45">
        <f t="shared" si="8"/>
        <v>0.2</v>
      </c>
      <c r="T36" s="45">
        <f t="shared" si="8"/>
        <v>2.9</v>
      </c>
      <c r="U36" s="45">
        <f t="shared" si="8"/>
        <v>0.4</v>
      </c>
      <c r="V36" s="45">
        <f t="shared" si="8"/>
        <v>9.5</v>
      </c>
      <c r="W36" s="45">
        <f t="shared" si="8"/>
        <v>3.2</v>
      </c>
      <c r="X36" s="45">
        <f t="shared" si="8"/>
        <v>0</v>
      </c>
      <c r="Y36" s="45">
        <f t="shared" si="8"/>
        <v>0.1</v>
      </c>
    </row>
    <row r="37" spans="1:25">
      <c r="A37" s="1377"/>
      <c r="B37" s="1379"/>
      <c r="C37" s="1379"/>
      <c r="D37" s="114" t="s">
        <v>231</v>
      </c>
      <c r="E37" s="45">
        <f t="shared" si="9"/>
        <v>13</v>
      </c>
      <c r="F37" s="45">
        <f t="shared" si="10"/>
        <v>0.9</v>
      </c>
      <c r="G37" s="45">
        <f t="shared" si="11"/>
        <v>75.599999999999994</v>
      </c>
      <c r="H37" s="45">
        <f t="shared" si="12"/>
        <v>0.3</v>
      </c>
      <c r="I37" s="45">
        <f t="shared" si="13"/>
        <v>1</v>
      </c>
      <c r="J37" s="45">
        <f t="shared" si="14"/>
        <v>0.4</v>
      </c>
      <c r="K37" s="45">
        <f t="shared" si="15"/>
        <v>6.4</v>
      </c>
      <c r="L37" s="100">
        <f t="shared" si="16"/>
        <v>2.4</v>
      </c>
      <c r="M37" s="45">
        <f t="shared" si="17"/>
        <v>0</v>
      </c>
      <c r="N37" s="45">
        <f t="shared" si="18"/>
        <v>0.1</v>
      </c>
      <c r="P37" s="45">
        <f t="shared" si="19"/>
        <v>13</v>
      </c>
      <c r="Q37" s="45">
        <f t="shared" si="8"/>
        <v>0.9</v>
      </c>
      <c r="R37" s="45">
        <f t="shared" si="8"/>
        <v>75.599999999999994</v>
      </c>
      <c r="S37" s="45">
        <f t="shared" si="8"/>
        <v>0.3</v>
      </c>
      <c r="T37" s="45">
        <f t="shared" si="8"/>
        <v>1</v>
      </c>
      <c r="U37" s="45">
        <f t="shared" si="8"/>
        <v>0.4</v>
      </c>
      <c r="V37" s="45">
        <f t="shared" si="8"/>
        <v>6.4</v>
      </c>
      <c r="W37" s="45">
        <f t="shared" si="8"/>
        <v>2.4</v>
      </c>
      <c r="X37" s="45">
        <f t="shared" si="8"/>
        <v>0</v>
      </c>
      <c r="Y37" s="45">
        <f t="shared" si="8"/>
        <v>0.1</v>
      </c>
    </row>
    <row r="38" spans="1:25">
      <c r="A38" s="1377"/>
      <c r="B38" s="1379"/>
      <c r="C38" s="1379"/>
      <c r="D38" s="114" t="s">
        <v>232</v>
      </c>
      <c r="E38" s="45">
        <f t="shared" si="9"/>
        <v>14.6</v>
      </c>
      <c r="F38" s="45">
        <f t="shared" si="10"/>
        <v>1.1000000000000001</v>
      </c>
      <c r="G38" s="45">
        <f t="shared" si="11"/>
        <v>65.2</v>
      </c>
      <c r="H38" s="45">
        <f t="shared" si="12"/>
        <v>0.7</v>
      </c>
      <c r="I38" s="45">
        <f t="shared" si="13"/>
        <v>2.2000000000000002</v>
      </c>
      <c r="J38" s="45">
        <f t="shared" si="14"/>
        <v>0.6</v>
      </c>
      <c r="K38" s="45">
        <f t="shared" si="15"/>
        <v>14.9</v>
      </c>
      <c r="L38" s="45">
        <f t="shared" si="16"/>
        <v>0.6</v>
      </c>
      <c r="M38" s="45">
        <f t="shared" si="17"/>
        <v>0</v>
      </c>
      <c r="N38" s="45">
        <f t="shared" si="18"/>
        <v>0.1</v>
      </c>
      <c r="P38" s="45">
        <f t="shared" si="19"/>
        <v>14.6</v>
      </c>
      <c r="Q38" s="45">
        <f t="shared" si="8"/>
        <v>1.1000000000000001</v>
      </c>
      <c r="R38" s="45">
        <f t="shared" si="8"/>
        <v>65.2</v>
      </c>
      <c r="S38" s="45">
        <f t="shared" si="8"/>
        <v>0.7</v>
      </c>
      <c r="T38" s="45">
        <f t="shared" si="8"/>
        <v>2.2000000000000002</v>
      </c>
      <c r="U38" s="45">
        <f t="shared" si="8"/>
        <v>0.6</v>
      </c>
      <c r="V38" s="45">
        <f t="shared" si="8"/>
        <v>14.9</v>
      </c>
      <c r="W38" s="45">
        <f t="shared" si="8"/>
        <v>0.6</v>
      </c>
      <c r="X38" s="45">
        <f t="shared" si="8"/>
        <v>0</v>
      </c>
      <c r="Y38" s="45">
        <f t="shared" si="8"/>
        <v>0.1</v>
      </c>
    </row>
    <row r="39" spans="1:25">
      <c r="A39" s="1377"/>
      <c r="B39" s="119"/>
      <c r="C39" s="119"/>
      <c r="D39" s="120"/>
      <c r="E39" s="45">
        <f t="shared" si="9"/>
        <v>40.1</v>
      </c>
      <c r="F39" s="45">
        <f t="shared" si="10"/>
        <v>4.9000000000000004</v>
      </c>
      <c r="G39" s="45">
        <f t="shared" si="11"/>
        <v>14.2</v>
      </c>
      <c r="H39" s="45">
        <f t="shared" si="12"/>
        <v>8.1</v>
      </c>
      <c r="I39" s="45">
        <f t="shared" si="13"/>
        <v>9.9</v>
      </c>
      <c r="J39" s="45">
        <f t="shared" si="14"/>
        <v>0.6</v>
      </c>
      <c r="K39" s="45">
        <f t="shared" si="15"/>
        <v>20.5</v>
      </c>
      <c r="L39" s="45">
        <f t="shared" si="16"/>
        <v>0.6</v>
      </c>
      <c r="M39" s="45">
        <f t="shared" si="17"/>
        <v>0.3</v>
      </c>
      <c r="N39" s="45">
        <f t="shared" si="18"/>
        <v>0.8</v>
      </c>
      <c r="P39" s="45">
        <f t="shared" si="19"/>
        <v>40.1</v>
      </c>
      <c r="Q39" s="45">
        <f t="shared" si="8"/>
        <v>4.9000000000000004</v>
      </c>
      <c r="R39" s="45">
        <f t="shared" si="8"/>
        <v>14.2</v>
      </c>
      <c r="S39" s="45">
        <f t="shared" si="8"/>
        <v>8.1</v>
      </c>
      <c r="T39" s="45">
        <f t="shared" si="8"/>
        <v>9.9</v>
      </c>
      <c r="U39" s="45">
        <f t="shared" si="8"/>
        <v>0.6</v>
      </c>
      <c r="V39" s="45">
        <f t="shared" si="8"/>
        <v>20.5</v>
      </c>
      <c r="W39" s="45">
        <f t="shared" si="8"/>
        <v>0.6</v>
      </c>
      <c r="X39" s="45">
        <f t="shared" si="8"/>
        <v>0.3</v>
      </c>
      <c r="Y39" s="45">
        <f t="shared" si="8"/>
        <v>0.8</v>
      </c>
    </row>
    <row r="40" spans="1:25">
      <c r="A40" s="1377"/>
      <c r="B40" s="1380" t="s">
        <v>230</v>
      </c>
      <c r="C40" s="1380" t="s">
        <v>229</v>
      </c>
      <c r="D40" s="114" t="s">
        <v>228</v>
      </c>
      <c r="E40" s="45">
        <f t="shared" si="9"/>
        <v>38.5</v>
      </c>
      <c r="F40" s="45">
        <f t="shared" si="10"/>
        <v>5.3</v>
      </c>
      <c r="G40" s="45">
        <f t="shared" si="11"/>
        <v>8.6</v>
      </c>
      <c r="H40" s="45">
        <f t="shared" si="12"/>
        <v>14.4</v>
      </c>
      <c r="I40" s="45">
        <f t="shared" si="13"/>
        <v>8.8000000000000007</v>
      </c>
      <c r="J40" s="45">
        <f t="shared" si="14"/>
        <v>0.4</v>
      </c>
      <c r="K40" s="45">
        <f t="shared" si="15"/>
        <v>19.899999999999999</v>
      </c>
      <c r="L40" s="45">
        <f t="shared" si="16"/>
        <v>2.1</v>
      </c>
      <c r="M40" s="100">
        <f t="shared" si="17"/>
        <v>0.2</v>
      </c>
      <c r="N40" s="45">
        <f t="shared" si="18"/>
        <v>1.9</v>
      </c>
      <c r="P40" s="45">
        <f t="shared" si="19"/>
        <v>38.5</v>
      </c>
      <c r="Q40" s="45">
        <f t="shared" si="8"/>
        <v>5.3</v>
      </c>
      <c r="R40" s="45">
        <f t="shared" si="8"/>
        <v>8.6</v>
      </c>
      <c r="S40" s="45">
        <f t="shared" si="8"/>
        <v>14.4</v>
      </c>
      <c r="T40" s="45">
        <f t="shared" si="8"/>
        <v>8.8000000000000007</v>
      </c>
      <c r="U40" s="45">
        <f t="shared" si="8"/>
        <v>0.4</v>
      </c>
      <c r="V40" s="45">
        <f t="shared" si="8"/>
        <v>19.899999999999999</v>
      </c>
      <c r="W40" s="45">
        <f t="shared" si="8"/>
        <v>2.1</v>
      </c>
      <c r="X40" s="45">
        <f t="shared" si="8"/>
        <v>0.2</v>
      </c>
      <c r="Y40" s="45">
        <f t="shared" si="8"/>
        <v>1.9</v>
      </c>
    </row>
    <row r="41" spans="1:25">
      <c r="A41" s="1377"/>
      <c r="B41" s="1379"/>
      <c r="C41" s="1379"/>
      <c r="D41" s="114" t="s">
        <v>230</v>
      </c>
      <c r="E41" s="45">
        <f t="shared" si="9"/>
        <v>39.9</v>
      </c>
      <c r="F41" s="45">
        <f t="shared" si="10"/>
        <v>5.4</v>
      </c>
      <c r="G41" s="45">
        <f t="shared" si="11"/>
        <v>10.7</v>
      </c>
      <c r="H41" s="45">
        <f t="shared" si="12"/>
        <v>7.6</v>
      </c>
      <c r="I41" s="45">
        <f t="shared" si="13"/>
        <v>12.7</v>
      </c>
      <c r="J41" s="45">
        <f t="shared" si="14"/>
        <v>1</v>
      </c>
      <c r="K41" s="100">
        <f t="shared" si="15"/>
        <v>21.3</v>
      </c>
      <c r="L41" s="45">
        <f t="shared" si="16"/>
        <v>0.6</v>
      </c>
      <c r="M41" s="45">
        <f t="shared" si="17"/>
        <v>0.2</v>
      </c>
      <c r="N41" s="45">
        <f t="shared" si="18"/>
        <v>0.7</v>
      </c>
      <c r="P41" s="45">
        <f t="shared" si="19"/>
        <v>39.9</v>
      </c>
      <c r="Q41" s="45">
        <f t="shared" si="8"/>
        <v>5.4</v>
      </c>
      <c r="R41" s="45">
        <f t="shared" si="8"/>
        <v>10.7</v>
      </c>
      <c r="S41" s="45">
        <f t="shared" si="8"/>
        <v>7.6</v>
      </c>
      <c r="T41" s="45">
        <f t="shared" si="8"/>
        <v>12.7</v>
      </c>
      <c r="U41" s="45">
        <f t="shared" si="8"/>
        <v>1</v>
      </c>
      <c r="V41" s="45">
        <f t="shared" si="8"/>
        <v>21.3</v>
      </c>
      <c r="W41" s="45">
        <f t="shared" si="8"/>
        <v>0.6</v>
      </c>
      <c r="X41" s="45">
        <f t="shared" si="8"/>
        <v>0.2</v>
      </c>
      <c r="Y41" s="45">
        <f t="shared" si="8"/>
        <v>0.7</v>
      </c>
    </row>
    <row r="42" spans="1:25">
      <c r="A42" s="1377"/>
      <c r="B42" s="1379"/>
      <c r="C42" s="1379"/>
      <c r="D42" s="114" t="s">
        <v>231</v>
      </c>
      <c r="E42" s="45">
        <f t="shared" si="9"/>
        <v>39.700000000000003</v>
      </c>
      <c r="F42" s="45">
        <f t="shared" si="10"/>
        <v>4.4000000000000004</v>
      </c>
      <c r="G42" s="45">
        <f t="shared" si="11"/>
        <v>24.4</v>
      </c>
      <c r="H42" s="45">
        <f t="shared" si="12"/>
        <v>4.8</v>
      </c>
      <c r="I42" s="100">
        <f t="shared" si="13"/>
        <v>8.4</v>
      </c>
      <c r="J42" s="100">
        <f t="shared" si="14"/>
        <v>0.4</v>
      </c>
      <c r="K42" s="45">
        <f t="shared" si="15"/>
        <v>17.600000000000001</v>
      </c>
      <c r="L42" s="45">
        <f t="shared" si="16"/>
        <v>0.1</v>
      </c>
      <c r="M42" s="45">
        <f t="shared" si="17"/>
        <v>0.2</v>
      </c>
      <c r="N42" s="45">
        <f t="shared" si="18"/>
        <v>0.2</v>
      </c>
      <c r="P42" s="45">
        <f t="shared" si="19"/>
        <v>39.700000000000003</v>
      </c>
      <c r="Q42" s="45">
        <f t="shared" si="8"/>
        <v>4.4000000000000004</v>
      </c>
      <c r="R42" s="45">
        <f t="shared" si="8"/>
        <v>24.4</v>
      </c>
      <c r="S42" s="45">
        <f t="shared" si="8"/>
        <v>4.8</v>
      </c>
      <c r="T42" s="45">
        <f t="shared" si="8"/>
        <v>8.4</v>
      </c>
      <c r="U42" s="45">
        <f t="shared" si="8"/>
        <v>0.4</v>
      </c>
      <c r="V42" s="45">
        <f t="shared" si="8"/>
        <v>17.600000000000001</v>
      </c>
      <c r="W42" s="45">
        <f t="shared" si="8"/>
        <v>0.1</v>
      </c>
      <c r="X42" s="45">
        <f t="shared" si="8"/>
        <v>0.2</v>
      </c>
      <c r="Y42" s="45">
        <f t="shared" si="8"/>
        <v>0.2</v>
      </c>
    </row>
    <row r="43" spans="1:25">
      <c r="A43" s="1377"/>
      <c r="B43" s="1379"/>
      <c r="C43" s="1379"/>
      <c r="D43" s="114" t="s">
        <v>232</v>
      </c>
      <c r="E43" s="45">
        <f t="shared" si="9"/>
        <v>42.1</v>
      </c>
      <c r="F43" s="45">
        <f t="shared" si="10"/>
        <v>4.4000000000000004</v>
      </c>
      <c r="G43" s="45">
        <f t="shared" si="11"/>
        <v>12</v>
      </c>
      <c r="H43" s="45">
        <f t="shared" si="12"/>
        <v>7.3</v>
      </c>
      <c r="I43" s="100">
        <f t="shared" si="13"/>
        <v>9.5</v>
      </c>
      <c r="J43" s="45">
        <f t="shared" si="14"/>
        <v>0.3</v>
      </c>
      <c r="K43" s="45">
        <f t="shared" si="15"/>
        <v>23.2</v>
      </c>
      <c r="L43" s="45">
        <f t="shared" si="16"/>
        <v>0</v>
      </c>
      <c r="M43" s="45">
        <f t="shared" si="17"/>
        <v>0.4</v>
      </c>
      <c r="N43" s="45">
        <f t="shared" si="18"/>
        <v>0.7</v>
      </c>
      <c r="P43" s="45">
        <f t="shared" si="19"/>
        <v>42.1</v>
      </c>
      <c r="Q43" s="45">
        <f t="shared" si="8"/>
        <v>4.4000000000000004</v>
      </c>
      <c r="R43" s="45">
        <f t="shared" si="8"/>
        <v>12</v>
      </c>
      <c r="S43" s="45">
        <f t="shared" si="8"/>
        <v>7.3</v>
      </c>
      <c r="T43" s="45">
        <f t="shared" si="8"/>
        <v>9.5</v>
      </c>
      <c r="U43" s="45">
        <f t="shared" si="8"/>
        <v>0.3</v>
      </c>
      <c r="V43" s="45">
        <f t="shared" si="8"/>
        <v>23.2</v>
      </c>
      <c r="W43" s="45">
        <f t="shared" si="8"/>
        <v>0</v>
      </c>
      <c r="X43" s="45">
        <f t="shared" si="8"/>
        <v>0.4</v>
      </c>
      <c r="Y43" s="45">
        <f t="shared" si="8"/>
        <v>0.7</v>
      </c>
    </row>
    <row r="44" spans="1:25">
      <c r="A44" s="1377"/>
      <c r="B44" s="119"/>
      <c r="C44" s="119"/>
      <c r="D44" s="120"/>
      <c r="E44" s="45">
        <f t="shared" si="9"/>
        <v>0.2</v>
      </c>
      <c r="F44" s="45">
        <f t="shared" si="10"/>
        <v>0.6</v>
      </c>
      <c r="G44" s="45">
        <f t="shared" si="11"/>
        <v>5.6</v>
      </c>
      <c r="H44" s="45">
        <f t="shared" si="12"/>
        <v>4.5999999999999996</v>
      </c>
      <c r="I44" s="45">
        <f t="shared" si="13"/>
        <v>21.5</v>
      </c>
      <c r="J44" s="45">
        <f t="shared" si="14"/>
        <v>2.9</v>
      </c>
      <c r="K44" s="45">
        <f t="shared" si="15"/>
        <v>48.8</v>
      </c>
      <c r="L44" s="45">
        <f t="shared" si="16"/>
        <v>9.9</v>
      </c>
      <c r="M44" s="45">
        <f t="shared" si="17"/>
        <v>5.2</v>
      </c>
      <c r="N44" s="45">
        <f t="shared" si="18"/>
        <v>0.8</v>
      </c>
      <c r="P44" s="45">
        <f t="shared" si="19"/>
        <v>0.2</v>
      </c>
      <c r="Q44" s="45">
        <f t="shared" si="8"/>
        <v>0.6</v>
      </c>
      <c r="R44" s="45">
        <f t="shared" si="8"/>
        <v>5.6</v>
      </c>
      <c r="S44" s="45">
        <f t="shared" si="8"/>
        <v>4.5999999999999996</v>
      </c>
      <c r="T44" s="45">
        <f t="shared" si="8"/>
        <v>21.5</v>
      </c>
      <c r="U44" s="45">
        <f t="shared" si="8"/>
        <v>2.9</v>
      </c>
      <c r="V44" s="45">
        <f t="shared" si="8"/>
        <v>48.8</v>
      </c>
      <c r="W44" s="45">
        <f t="shared" si="8"/>
        <v>9.9</v>
      </c>
      <c r="X44" s="45">
        <f t="shared" si="8"/>
        <v>5.2</v>
      </c>
      <c r="Y44" s="45">
        <f t="shared" si="8"/>
        <v>0.8</v>
      </c>
    </row>
    <row r="45" spans="1:25">
      <c r="A45" s="1377"/>
      <c r="B45" s="1380" t="s">
        <v>231</v>
      </c>
      <c r="C45" s="1380" t="s">
        <v>229</v>
      </c>
      <c r="D45" s="114" t="s">
        <v>228</v>
      </c>
      <c r="E45" s="45">
        <f t="shared" si="9"/>
        <v>0</v>
      </c>
      <c r="F45" s="45">
        <f t="shared" si="10"/>
        <v>0.5</v>
      </c>
      <c r="G45" s="45">
        <f t="shared" si="11"/>
        <v>7.3</v>
      </c>
      <c r="H45" s="100">
        <f t="shared" si="12"/>
        <v>4.8</v>
      </c>
      <c r="I45" s="45">
        <f t="shared" si="13"/>
        <v>17.7</v>
      </c>
      <c r="J45" s="45">
        <f t="shared" si="14"/>
        <v>3</v>
      </c>
      <c r="K45" s="45">
        <f t="shared" si="15"/>
        <v>50.7</v>
      </c>
      <c r="L45" s="45">
        <f t="shared" si="16"/>
        <v>10.4</v>
      </c>
      <c r="M45" s="45">
        <f t="shared" si="17"/>
        <v>4.7</v>
      </c>
      <c r="N45" s="45">
        <f t="shared" si="18"/>
        <v>0.8</v>
      </c>
      <c r="P45" s="45">
        <f t="shared" si="19"/>
        <v>0</v>
      </c>
      <c r="Q45" s="45">
        <f t="shared" ref="Q45:Q53" si="20">ROUND(F45,1)</f>
        <v>0.5</v>
      </c>
      <c r="R45" s="45">
        <f t="shared" ref="R45:R53" si="21">ROUND(G45,1)</f>
        <v>7.3</v>
      </c>
      <c r="S45" s="45">
        <f t="shared" ref="S45:S53" si="22">ROUND(H45,1)</f>
        <v>4.8</v>
      </c>
      <c r="T45" s="45">
        <f t="shared" ref="T45:T53" si="23">ROUND(I45,1)</f>
        <v>17.7</v>
      </c>
      <c r="U45" s="45">
        <f t="shared" ref="U45:U53" si="24">ROUND(J45,1)</f>
        <v>3</v>
      </c>
      <c r="V45" s="45">
        <f t="shared" ref="V45:V53" si="25">ROUND(K45,1)</f>
        <v>50.7</v>
      </c>
      <c r="W45" s="45">
        <f t="shared" ref="W45:W53" si="26">ROUND(L45,1)</f>
        <v>10.4</v>
      </c>
      <c r="X45" s="45">
        <f t="shared" ref="X45:X53" si="27">ROUND(M45,1)</f>
        <v>4.7</v>
      </c>
      <c r="Y45" s="45">
        <f t="shared" ref="Y45:Y53" si="28">ROUND(N45,1)</f>
        <v>0.8</v>
      </c>
    </row>
    <row r="46" spans="1:25">
      <c r="A46" s="1377"/>
      <c r="B46" s="1379"/>
      <c r="C46" s="1379"/>
      <c r="D46" s="114" t="s">
        <v>230</v>
      </c>
      <c r="E46" s="45">
        <f t="shared" si="9"/>
        <v>0.3</v>
      </c>
      <c r="F46" s="100">
        <f t="shared" si="10"/>
        <v>0.6</v>
      </c>
      <c r="G46" s="45">
        <f t="shared" si="11"/>
        <v>4</v>
      </c>
      <c r="H46" s="45">
        <f t="shared" si="12"/>
        <v>5.9</v>
      </c>
      <c r="I46" s="45">
        <f t="shared" si="13"/>
        <v>17.7</v>
      </c>
      <c r="J46" s="45">
        <f t="shared" si="14"/>
        <v>2.1</v>
      </c>
      <c r="K46" s="45">
        <f t="shared" si="15"/>
        <v>55.8</v>
      </c>
      <c r="L46" s="45">
        <f t="shared" si="16"/>
        <v>8.3000000000000007</v>
      </c>
      <c r="M46" s="45">
        <f t="shared" si="17"/>
        <v>4.5999999999999996</v>
      </c>
      <c r="N46" s="45">
        <f t="shared" si="18"/>
        <v>0.8</v>
      </c>
      <c r="P46" s="45">
        <f t="shared" si="19"/>
        <v>0.3</v>
      </c>
      <c r="Q46" s="45">
        <f t="shared" si="20"/>
        <v>0.6</v>
      </c>
      <c r="R46" s="45">
        <f t="shared" si="21"/>
        <v>4</v>
      </c>
      <c r="S46" s="45">
        <f t="shared" si="22"/>
        <v>5.9</v>
      </c>
      <c r="T46" s="45">
        <f t="shared" si="23"/>
        <v>17.7</v>
      </c>
      <c r="U46" s="45">
        <f t="shared" si="24"/>
        <v>2.1</v>
      </c>
      <c r="V46" s="45">
        <f t="shared" si="25"/>
        <v>55.8</v>
      </c>
      <c r="W46" s="45">
        <f t="shared" si="26"/>
        <v>8.3000000000000007</v>
      </c>
      <c r="X46" s="45">
        <f t="shared" si="27"/>
        <v>4.5999999999999996</v>
      </c>
      <c r="Y46" s="45">
        <f t="shared" si="28"/>
        <v>0.8</v>
      </c>
    </row>
    <row r="47" spans="1:25">
      <c r="A47" s="1377"/>
      <c r="B47" s="1379"/>
      <c r="C47" s="1379"/>
      <c r="D47" s="114" t="s">
        <v>231</v>
      </c>
      <c r="E47" s="45">
        <f t="shared" si="9"/>
        <v>0.4</v>
      </c>
      <c r="F47" s="100">
        <f t="shared" si="10"/>
        <v>0.6</v>
      </c>
      <c r="G47" s="45">
        <f t="shared" si="11"/>
        <v>8</v>
      </c>
      <c r="H47" s="100">
        <f t="shared" si="12"/>
        <v>4.5999999999999996</v>
      </c>
      <c r="I47" s="45">
        <f t="shared" si="13"/>
        <v>21.8</v>
      </c>
      <c r="J47" s="45">
        <f t="shared" si="14"/>
        <v>3.6</v>
      </c>
      <c r="K47" s="45">
        <f t="shared" si="15"/>
        <v>43.4</v>
      </c>
      <c r="L47" s="45">
        <f t="shared" si="16"/>
        <v>10.4</v>
      </c>
      <c r="M47" s="45">
        <f t="shared" si="17"/>
        <v>5.9</v>
      </c>
      <c r="N47" s="45">
        <f t="shared" si="18"/>
        <v>1.2</v>
      </c>
      <c r="P47" s="45">
        <f t="shared" si="19"/>
        <v>0.4</v>
      </c>
      <c r="Q47" s="45">
        <f t="shared" si="20"/>
        <v>0.6</v>
      </c>
      <c r="R47" s="45">
        <f t="shared" si="21"/>
        <v>8</v>
      </c>
      <c r="S47" s="45">
        <f t="shared" si="22"/>
        <v>4.5999999999999996</v>
      </c>
      <c r="T47" s="45">
        <f t="shared" si="23"/>
        <v>21.8</v>
      </c>
      <c r="U47" s="45">
        <f t="shared" si="24"/>
        <v>3.6</v>
      </c>
      <c r="V47" s="45">
        <f t="shared" si="25"/>
        <v>43.4</v>
      </c>
      <c r="W47" s="45">
        <f t="shared" si="26"/>
        <v>10.4</v>
      </c>
      <c r="X47" s="45">
        <f t="shared" si="27"/>
        <v>5.9</v>
      </c>
      <c r="Y47" s="45">
        <f t="shared" si="28"/>
        <v>1.2</v>
      </c>
    </row>
    <row r="48" spans="1:25">
      <c r="A48" s="1377"/>
      <c r="B48" s="1379"/>
      <c r="C48" s="1379"/>
      <c r="D48" s="114" t="s">
        <v>232</v>
      </c>
      <c r="E48" s="45">
        <f t="shared" si="9"/>
        <v>0</v>
      </c>
      <c r="F48" s="45">
        <f t="shared" si="10"/>
        <v>0.5</v>
      </c>
      <c r="G48" s="45">
        <f t="shared" si="11"/>
        <v>4</v>
      </c>
      <c r="H48" s="45">
        <f t="shared" si="12"/>
        <v>3.4</v>
      </c>
      <c r="I48" s="100">
        <f t="shared" si="13"/>
        <v>27.7</v>
      </c>
      <c r="J48" s="45">
        <f t="shared" si="14"/>
        <v>2.9</v>
      </c>
      <c r="K48" s="45">
        <f t="shared" si="15"/>
        <v>44.8</v>
      </c>
      <c r="L48" s="45">
        <f t="shared" si="16"/>
        <v>10.5</v>
      </c>
      <c r="M48" s="45">
        <f t="shared" si="17"/>
        <v>5.5</v>
      </c>
      <c r="N48" s="45">
        <f t="shared" si="18"/>
        <v>0.6</v>
      </c>
      <c r="P48" s="45">
        <f t="shared" si="19"/>
        <v>0</v>
      </c>
      <c r="Q48" s="45">
        <f t="shared" si="20"/>
        <v>0.5</v>
      </c>
      <c r="R48" s="45">
        <f t="shared" si="21"/>
        <v>4</v>
      </c>
      <c r="S48" s="45">
        <f t="shared" si="22"/>
        <v>3.4</v>
      </c>
      <c r="T48" s="45">
        <f t="shared" si="23"/>
        <v>27.7</v>
      </c>
      <c r="U48" s="45">
        <f t="shared" si="24"/>
        <v>2.9</v>
      </c>
      <c r="V48" s="45">
        <f t="shared" si="25"/>
        <v>44.8</v>
      </c>
      <c r="W48" s="45">
        <f t="shared" si="26"/>
        <v>10.5</v>
      </c>
      <c r="X48" s="45">
        <f t="shared" si="27"/>
        <v>5.5</v>
      </c>
      <c r="Y48" s="45">
        <f t="shared" si="28"/>
        <v>0.6</v>
      </c>
    </row>
    <row r="49" spans="1:25">
      <c r="A49" s="1377"/>
      <c r="B49" s="119"/>
      <c r="C49" s="119"/>
      <c r="D49" s="120"/>
      <c r="E49" s="45">
        <f t="shared" si="9"/>
        <v>3.7</v>
      </c>
      <c r="F49" s="45">
        <f t="shared" si="10"/>
        <v>1.7</v>
      </c>
      <c r="G49" s="45">
        <f t="shared" si="11"/>
        <v>6.4</v>
      </c>
      <c r="H49" s="45">
        <f t="shared" si="12"/>
        <v>13.2</v>
      </c>
      <c r="I49" s="45">
        <f t="shared" si="13"/>
        <v>2.5</v>
      </c>
      <c r="J49" s="45">
        <f t="shared" si="14"/>
        <v>2.9</v>
      </c>
      <c r="K49" s="100">
        <f t="shared" si="15"/>
        <v>43.1</v>
      </c>
      <c r="L49" s="45">
        <f t="shared" si="16"/>
        <v>15.9</v>
      </c>
      <c r="M49" s="100">
        <f t="shared" si="17"/>
        <v>10.1</v>
      </c>
      <c r="N49" s="45">
        <f t="shared" si="18"/>
        <v>0.3</v>
      </c>
      <c r="P49" s="45">
        <f t="shared" si="19"/>
        <v>3.7</v>
      </c>
      <c r="Q49" s="45">
        <f t="shared" si="20"/>
        <v>1.7</v>
      </c>
      <c r="R49" s="45">
        <f t="shared" si="21"/>
        <v>6.4</v>
      </c>
      <c r="S49" s="45">
        <f t="shared" si="22"/>
        <v>13.2</v>
      </c>
      <c r="T49" s="45">
        <f t="shared" si="23"/>
        <v>2.5</v>
      </c>
      <c r="U49" s="45">
        <f t="shared" si="24"/>
        <v>2.9</v>
      </c>
      <c r="V49" s="45">
        <f t="shared" si="25"/>
        <v>43.1</v>
      </c>
      <c r="W49" s="45">
        <f t="shared" si="26"/>
        <v>15.9</v>
      </c>
      <c r="X49" s="45">
        <f t="shared" si="27"/>
        <v>10.1</v>
      </c>
      <c r="Y49" s="45">
        <f t="shared" si="28"/>
        <v>0.3</v>
      </c>
    </row>
    <row r="50" spans="1:25" ht="15" thickBot="1">
      <c r="A50" s="1377"/>
      <c r="B50" s="1381" t="s">
        <v>232</v>
      </c>
      <c r="C50" s="1381" t="s">
        <v>229</v>
      </c>
      <c r="D50" s="114" t="s">
        <v>228</v>
      </c>
      <c r="E50" s="45">
        <f t="shared" si="9"/>
        <v>5.8</v>
      </c>
      <c r="F50" s="45">
        <f t="shared" si="10"/>
        <v>0.1</v>
      </c>
      <c r="G50" s="45">
        <f t="shared" si="11"/>
        <v>4.0999999999999996</v>
      </c>
      <c r="H50" s="45">
        <f t="shared" si="12"/>
        <v>8.4</v>
      </c>
      <c r="I50" s="45">
        <f t="shared" si="13"/>
        <v>3</v>
      </c>
      <c r="J50" s="45">
        <f t="shared" si="14"/>
        <v>0.9</v>
      </c>
      <c r="K50" s="100">
        <f t="shared" si="15"/>
        <v>58.2</v>
      </c>
      <c r="L50" s="45">
        <f t="shared" si="16"/>
        <v>14.1</v>
      </c>
      <c r="M50" s="45">
        <f t="shared" si="17"/>
        <v>5.2</v>
      </c>
      <c r="N50" s="45">
        <f t="shared" si="18"/>
        <v>0.3</v>
      </c>
      <c r="P50" s="45">
        <f t="shared" si="19"/>
        <v>5.8</v>
      </c>
      <c r="Q50" s="45">
        <f t="shared" si="20"/>
        <v>0.1</v>
      </c>
      <c r="R50" s="45">
        <f t="shared" si="21"/>
        <v>4.0999999999999996</v>
      </c>
      <c r="S50" s="45">
        <f t="shared" si="22"/>
        <v>8.4</v>
      </c>
      <c r="T50" s="45">
        <f t="shared" si="23"/>
        <v>3</v>
      </c>
      <c r="U50" s="45">
        <f t="shared" si="24"/>
        <v>0.9</v>
      </c>
      <c r="V50" s="45">
        <f t="shared" si="25"/>
        <v>58.2</v>
      </c>
      <c r="W50" s="45">
        <f t="shared" si="26"/>
        <v>14.1</v>
      </c>
      <c r="X50" s="45">
        <f t="shared" si="27"/>
        <v>5.2</v>
      </c>
      <c r="Y50" s="45">
        <f t="shared" si="28"/>
        <v>0.3</v>
      </c>
    </row>
    <row r="51" spans="1:25">
      <c r="A51" s="1377"/>
      <c r="B51" s="1379"/>
      <c r="C51" s="1379"/>
      <c r="D51" s="114" t="s">
        <v>230</v>
      </c>
      <c r="E51" s="45">
        <f t="shared" si="9"/>
        <v>2.6</v>
      </c>
      <c r="F51" s="45">
        <f t="shared" si="10"/>
        <v>6.3</v>
      </c>
      <c r="G51" s="45">
        <f t="shared" si="11"/>
        <v>2.2999999999999998</v>
      </c>
      <c r="H51" s="45">
        <f t="shared" si="12"/>
        <v>20.8</v>
      </c>
      <c r="I51" s="45">
        <f t="shared" si="13"/>
        <v>3</v>
      </c>
      <c r="J51" s="100">
        <f t="shared" si="14"/>
        <v>4</v>
      </c>
      <c r="K51" s="45">
        <f t="shared" si="15"/>
        <v>41.8</v>
      </c>
      <c r="L51" s="45">
        <f t="shared" si="16"/>
        <v>16.899999999999999</v>
      </c>
      <c r="M51" s="45">
        <f t="shared" si="17"/>
        <v>1.9</v>
      </c>
      <c r="N51" s="45">
        <f t="shared" si="18"/>
        <v>0.3</v>
      </c>
      <c r="P51" s="45">
        <f t="shared" si="19"/>
        <v>2.6</v>
      </c>
      <c r="Q51" s="45">
        <f t="shared" si="20"/>
        <v>6.3</v>
      </c>
      <c r="R51" s="45">
        <f t="shared" si="21"/>
        <v>2.2999999999999998</v>
      </c>
      <c r="S51" s="45">
        <f t="shared" si="22"/>
        <v>20.8</v>
      </c>
      <c r="T51" s="45">
        <f t="shared" si="23"/>
        <v>3</v>
      </c>
      <c r="U51" s="45">
        <f t="shared" si="24"/>
        <v>4</v>
      </c>
      <c r="V51" s="45">
        <f t="shared" si="25"/>
        <v>41.8</v>
      </c>
      <c r="W51" s="45">
        <f t="shared" si="26"/>
        <v>16.899999999999999</v>
      </c>
      <c r="X51" s="45">
        <f t="shared" si="27"/>
        <v>1.9</v>
      </c>
      <c r="Y51" s="45">
        <f t="shared" si="28"/>
        <v>0.3</v>
      </c>
    </row>
    <row r="52" spans="1:25">
      <c r="A52" s="1377"/>
      <c r="B52" s="1379"/>
      <c r="C52" s="1379"/>
      <c r="D52" s="114" t="s">
        <v>231</v>
      </c>
      <c r="E52" s="45">
        <f t="shared" si="9"/>
        <v>3.6</v>
      </c>
      <c r="F52" s="45">
        <f t="shared" si="10"/>
        <v>0.3</v>
      </c>
      <c r="G52" s="45">
        <f t="shared" si="11"/>
        <v>13.6</v>
      </c>
      <c r="H52" s="45">
        <f t="shared" si="12"/>
        <v>8.6999999999999993</v>
      </c>
      <c r="I52" s="45">
        <f t="shared" si="13"/>
        <v>1.6</v>
      </c>
      <c r="J52" s="45">
        <f t="shared" si="14"/>
        <v>2.2999999999999998</v>
      </c>
      <c r="K52" s="45">
        <f t="shared" si="15"/>
        <v>53.5</v>
      </c>
      <c r="L52" s="45">
        <f t="shared" si="16"/>
        <v>14.5</v>
      </c>
      <c r="M52" s="45">
        <f t="shared" si="17"/>
        <v>1.8</v>
      </c>
      <c r="N52" s="45">
        <f t="shared" si="18"/>
        <v>0.1</v>
      </c>
      <c r="P52" s="45">
        <f t="shared" si="19"/>
        <v>3.6</v>
      </c>
      <c r="Q52" s="45">
        <f t="shared" si="20"/>
        <v>0.3</v>
      </c>
      <c r="R52" s="45">
        <f t="shared" si="21"/>
        <v>13.6</v>
      </c>
      <c r="S52" s="45">
        <f t="shared" si="22"/>
        <v>8.6999999999999993</v>
      </c>
      <c r="T52" s="45">
        <f t="shared" si="23"/>
        <v>1.6</v>
      </c>
      <c r="U52" s="45">
        <f t="shared" si="24"/>
        <v>2.2999999999999998</v>
      </c>
      <c r="V52" s="45">
        <f t="shared" si="25"/>
        <v>53.5</v>
      </c>
      <c r="W52" s="45">
        <f t="shared" si="26"/>
        <v>14.5</v>
      </c>
      <c r="X52" s="45">
        <f t="shared" si="27"/>
        <v>1.8</v>
      </c>
      <c r="Y52" s="45">
        <f t="shared" si="28"/>
        <v>0.1</v>
      </c>
    </row>
    <row r="53" spans="1:25" ht="15" thickBot="1">
      <c r="A53" s="1373"/>
      <c r="B53" s="1374"/>
      <c r="C53" s="1374"/>
      <c r="D53" s="115" t="s">
        <v>232</v>
      </c>
      <c r="E53" s="45">
        <f t="shared" si="9"/>
        <v>3.6</v>
      </c>
      <c r="F53" s="45">
        <f t="shared" si="10"/>
        <v>0.2</v>
      </c>
      <c r="G53" s="45">
        <f t="shared" si="11"/>
        <v>6.3</v>
      </c>
      <c r="H53" s="45">
        <f t="shared" si="12"/>
        <v>12.9</v>
      </c>
      <c r="I53" s="45">
        <f t="shared" si="13"/>
        <v>2.5</v>
      </c>
      <c r="J53" s="45">
        <f t="shared" si="14"/>
        <v>3.5</v>
      </c>
      <c r="K53" s="45">
        <f t="shared" si="15"/>
        <v>31.9</v>
      </c>
      <c r="L53" s="45">
        <f t="shared" si="16"/>
        <v>16.899999999999999</v>
      </c>
      <c r="M53" s="45">
        <f t="shared" si="17"/>
        <v>21.9</v>
      </c>
      <c r="N53" s="45">
        <f t="shared" si="18"/>
        <v>0.3</v>
      </c>
      <c r="P53" s="45">
        <f t="shared" si="19"/>
        <v>3.6</v>
      </c>
      <c r="Q53" s="45">
        <f t="shared" si="20"/>
        <v>0.2</v>
      </c>
      <c r="R53" s="45">
        <f t="shared" si="21"/>
        <v>6.3</v>
      </c>
      <c r="S53" s="45">
        <f t="shared" si="22"/>
        <v>12.9</v>
      </c>
      <c r="T53" s="45">
        <f t="shared" si="23"/>
        <v>2.5</v>
      </c>
      <c r="U53" s="45">
        <f t="shared" si="24"/>
        <v>3.5</v>
      </c>
      <c r="V53" s="45">
        <f t="shared" si="25"/>
        <v>31.9</v>
      </c>
      <c r="W53" s="45">
        <f t="shared" si="26"/>
        <v>16.899999999999999</v>
      </c>
      <c r="X53" s="45">
        <f t="shared" si="27"/>
        <v>21.9</v>
      </c>
      <c r="Y53" s="45">
        <f t="shared" si="28"/>
        <v>0.3</v>
      </c>
    </row>
    <row r="54" spans="1:25" s="99" customFormat="1"/>
    <row r="55" spans="1:25" ht="15" thickBot="1">
      <c r="A55" s="116"/>
      <c r="B55" s="117"/>
      <c r="C55" s="117"/>
      <c r="D55" s="118"/>
      <c r="E55" s="101">
        <v>9.6</v>
      </c>
      <c r="F55" s="101">
        <v>2</v>
      </c>
      <c r="G55" s="101">
        <v>9.6</v>
      </c>
      <c r="H55" s="101">
        <v>9.8000000000000007</v>
      </c>
      <c r="I55" s="101">
        <v>8.6</v>
      </c>
      <c r="J55" s="101">
        <v>2.4</v>
      </c>
      <c r="K55" s="101">
        <v>39.5</v>
      </c>
      <c r="L55" s="101">
        <v>11.3</v>
      </c>
      <c r="M55" s="101">
        <v>6.8</v>
      </c>
      <c r="N55" s="101">
        <v>0.4</v>
      </c>
      <c r="O55">
        <f>N55+M55+L55+K55+J55+I55+H55+G55+F55+E55</f>
        <v>100</v>
      </c>
    </row>
    <row r="56" spans="1:25" ht="15" thickBot="1">
      <c r="A56" s="116"/>
      <c r="B56" s="117"/>
      <c r="C56" s="117"/>
      <c r="D56" s="113" t="s">
        <v>228</v>
      </c>
      <c r="E56" s="101">
        <v>10.5</v>
      </c>
      <c r="F56" s="101">
        <v>1.2</v>
      </c>
      <c r="G56" s="101">
        <v>7</v>
      </c>
      <c r="H56" s="101">
        <v>8.1999999999999993</v>
      </c>
      <c r="I56" s="101">
        <v>8.4</v>
      </c>
      <c r="J56" s="101">
        <v>1.4</v>
      </c>
      <c r="K56" s="101">
        <v>47.9</v>
      </c>
      <c r="L56" s="101">
        <v>10.6</v>
      </c>
      <c r="M56" s="101">
        <v>4</v>
      </c>
      <c r="N56" s="101">
        <v>0.8</v>
      </c>
      <c r="O56">
        <f t="shared" ref="O56:O79" si="29">N56+M56+L56+K56+J56+I56+H56+G56+F56+E56</f>
        <v>100</v>
      </c>
    </row>
    <row r="57" spans="1:25" ht="15" thickBot="1">
      <c r="A57" s="116"/>
      <c r="B57" s="117"/>
      <c r="C57" s="117"/>
      <c r="D57" s="114" t="s">
        <v>230</v>
      </c>
      <c r="E57" s="101">
        <v>9.6</v>
      </c>
      <c r="F57" s="101">
        <v>4.5</v>
      </c>
      <c r="G57" s="101">
        <v>6.7</v>
      </c>
      <c r="H57" s="101">
        <v>13.7</v>
      </c>
      <c r="I57" s="101">
        <v>8.6</v>
      </c>
      <c r="J57" s="101">
        <v>2.8</v>
      </c>
      <c r="K57" s="101">
        <v>40.299999999999997</v>
      </c>
      <c r="L57" s="101">
        <v>11.1</v>
      </c>
      <c r="M57" s="101">
        <v>2.2000000000000002</v>
      </c>
      <c r="N57" s="101">
        <v>0.5</v>
      </c>
      <c r="O57">
        <f t="shared" si="29"/>
        <v>100</v>
      </c>
    </row>
    <row r="58" spans="1:25" ht="15" thickBot="1">
      <c r="A58" s="116"/>
      <c r="B58" s="117"/>
      <c r="C58" s="117"/>
      <c r="D58" s="114" t="s">
        <v>231</v>
      </c>
      <c r="E58" s="101">
        <v>11.1</v>
      </c>
      <c r="F58" s="101">
        <v>1.3</v>
      </c>
      <c r="G58" s="101">
        <v>18.100000000000001</v>
      </c>
      <c r="H58" s="101">
        <v>6.4</v>
      </c>
      <c r="I58" s="101">
        <v>7.9</v>
      </c>
      <c r="J58" s="101">
        <v>2.1</v>
      </c>
      <c r="K58" s="101">
        <v>40.700000000000003</v>
      </c>
      <c r="L58" s="101">
        <v>9.6999999999999993</v>
      </c>
      <c r="M58" s="101">
        <v>2.2999999999999998</v>
      </c>
      <c r="N58" s="101">
        <v>0.4</v>
      </c>
      <c r="O58">
        <f t="shared" si="29"/>
        <v>100</v>
      </c>
    </row>
    <row r="59" spans="1:25" ht="15" thickBot="1">
      <c r="A59" s="116"/>
      <c r="B59" s="117"/>
      <c r="C59" s="117"/>
      <c r="D59" s="114" t="s">
        <v>232</v>
      </c>
      <c r="E59" s="101">
        <v>8.3000000000000007</v>
      </c>
      <c r="F59" s="101">
        <v>0.8</v>
      </c>
      <c r="G59" s="101">
        <v>7.6</v>
      </c>
      <c r="H59" s="101">
        <v>9.8000000000000007</v>
      </c>
      <c r="I59" s="101">
        <v>9</v>
      </c>
      <c r="J59" s="101">
        <v>2.9</v>
      </c>
      <c r="K59" s="101">
        <v>33.299999999999997</v>
      </c>
      <c r="L59" s="101">
        <v>12.9</v>
      </c>
      <c r="M59" s="101">
        <v>15</v>
      </c>
      <c r="N59" s="101">
        <v>0.4</v>
      </c>
      <c r="O59">
        <f t="shared" si="29"/>
        <v>100</v>
      </c>
    </row>
    <row r="60" spans="1:25" ht="15" thickBot="1">
      <c r="A60" s="122"/>
      <c r="B60" s="119"/>
      <c r="C60" s="119"/>
      <c r="D60" s="120"/>
      <c r="E60" s="101">
        <v>15.8</v>
      </c>
      <c r="F60" s="101">
        <v>1</v>
      </c>
      <c r="G60" s="101">
        <v>68.3</v>
      </c>
      <c r="H60" s="101">
        <v>0.5</v>
      </c>
      <c r="I60" s="101">
        <v>2</v>
      </c>
      <c r="J60" s="101">
        <v>0.4</v>
      </c>
      <c r="K60" s="101">
        <v>9.1</v>
      </c>
      <c r="L60" s="101">
        <v>2.8</v>
      </c>
      <c r="M60" s="101">
        <v>0</v>
      </c>
      <c r="N60" s="101">
        <v>0.1</v>
      </c>
      <c r="O60">
        <f t="shared" si="29"/>
        <v>100</v>
      </c>
    </row>
    <row r="61" spans="1:25" ht="15" thickBot="1">
      <c r="A61" s="1376" t="s">
        <v>227</v>
      </c>
      <c r="B61" s="1378" t="s">
        <v>228</v>
      </c>
      <c r="C61" s="1378" t="s">
        <v>229</v>
      </c>
      <c r="D61" s="113" t="s">
        <v>228</v>
      </c>
      <c r="E61" s="101">
        <v>23.2</v>
      </c>
      <c r="F61" s="101">
        <v>1.9</v>
      </c>
      <c r="G61" s="101">
        <v>56.4</v>
      </c>
      <c r="H61" s="101">
        <v>1.4</v>
      </c>
      <c r="I61" s="101">
        <v>2.4</v>
      </c>
      <c r="J61" s="101">
        <v>0.3</v>
      </c>
      <c r="K61" s="101">
        <v>8.6999999999999993</v>
      </c>
      <c r="L61" s="101">
        <v>5.7</v>
      </c>
      <c r="M61" s="101">
        <v>0</v>
      </c>
      <c r="N61" s="101">
        <v>0</v>
      </c>
      <c r="O61">
        <f t="shared" si="29"/>
        <v>100</v>
      </c>
    </row>
    <row r="62" spans="1:25">
      <c r="A62" s="1377"/>
      <c r="B62" s="1379"/>
      <c r="C62" s="1379"/>
      <c r="D62" s="114" t="s">
        <v>230</v>
      </c>
      <c r="E62" s="101">
        <v>16.899999999999999</v>
      </c>
      <c r="F62" s="101">
        <v>0.8</v>
      </c>
      <c r="G62" s="101">
        <v>66</v>
      </c>
      <c r="H62" s="101">
        <v>0.2</v>
      </c>
      <c r="I62" s="101">
        <v>2.9</v>
      </c>
      <c r="J62" s="101">
        <v>0.4</v>
      </c>
      <c r="K62" s="101">
        <v>9.5</v>
      </c>
      <c r="L62" s="101">
        <v>3.2</v>
      </c>
      <c r="M62" s="101">
        <v>0</v>
      </c>
      <c r="N62" s="101">
        <v>0.1</v>
      </c>
      <c r="O62">
        <f t="shared" si="29"/>
        <v>100</v>
      </c>
    </row>
    <row r="63" spans="1:25">
      <c r="A63" s="1377"/>
      <c r="B63" s="1379"/>
      <c r="C63" s="1379"/>
      <c r="D63" s="114" t="s">
        <v>231</v>
      </c>
      <c r="E63" s="101">
        <v>13</v>
      </c>
      <c r="F63" s="101">
        <v>0.9</v>
      </c>
      <c r="G63" s="101">
        <v>75.599999999999994</v>
      </c>
      <c r="H63" s="101">
        <v>0.3</v>
      </c>
      <c r="I63" s="101">
        <v>1</v>
      </c>
      <c r="J63" s="101">
        <v>0.4</v>
      </c>
      <c r="K63" s="101">
        <v>6.4</v>
      </c>
      <c r="L63" s="101">
        <v>2.2999999999999998</v>
      </c>
      <c r="M63" s="101">
        <v>0</v>
      </c>
      <c r="N63" s="101">
        <v>0.1</v>
      </c>
      <c r="O63">
        <f t="shared" si="29"/>
        <v>100</v>
      </c>
    </row>
    <row r="64" spans="1:25">
      <c r="A64" s="1377"/>
      <c r="B64" s="1379"/>
      <c r="C64" s="1379"/>
      <c r="D64" s="114" t="s">
        <v>232</v>
      </c>
      <c r="E64" s="101">
        <v>14.6</v>
      </c>
      <c r="F64" s="101">
        <v>1.1000000000000001</v>
      </c>
      <c r="G64" s="101">
        <v>65.2</v>
      </c>
      <c r="H64" s="101">
        <v>0.7</v>
      </c>
      <c r="I64" s="101">
        <v>2.2000000000000002</v>
      </c>
      <c r="J64" s="101">
        <v>0.6</v>
      </c>
      <c r="K64" s="101">
        <v>14.9</v>
      </c>
      <c r="L64" s="101">
        <v>0.6</v>
      </c>
      <c r="M64" s="101">
        <v>0</v>
      </c>
      <c r="N64" s="101">
        <v>0.1</v>
      </c>
      <c r="O64">
        <f t="shared" si="29"/>
        <v>100</v>
      </c>
    </row>
    <row r="65" spans="1:15">
      <c r="A65" s="1377"/>
      <c r="B65" s="119"/>
      <c r="C65" s="119"/>
      <c r="D65" s="120"/>
      <c r="E65" s="101">
        <v>40.1</v>
      </c>
      <c r="F65" s="101">
        <v>4.9000000000000004</v>
      </c>
      <c r="G65" s="101">
        <v>14.2</v>
      </c>
      <c r="H65" s="101">
        <v>8.1</v>
      </c>
      <c r="I65" s="101">
        <v>9.9</v>
      </c>
      <c r="J65" s="101">
        <v>0.6</v>
      </c>
      <c r="K65" s="101">
        <v>20.5</v>
      </c>
      <c r="L65" s="101">
        <v>0.6</v>
      </c>
      <c r="M65" s="101">
        <v>0.3</v>
      </c>
      <c r="N65" s="101">
        <v>0.8</v>
      </c>
      <c r="O65">
        <f t="shared" si="29"/>
        <v>100</v>
      </c>
    </row>
    <row r="66" spans="1:15">
      <c r="A66" s="1377"/>
      <c r="B66" s="1380" t="s">
        <v>230</v>
      </c>
      <c r="C66" s="1380" t="s">
        <v>229</v>
      </c>
      <c r="D66" s="114" t="s">
        <v>228</v>
      </c>
      <c r="E66" s="101">
        <v>38.5</v>
      </c>
      <c r="F66" s="101">
        <v>5.3</v>
      </c>
      <c r="G66" s="101">
        <v>8.6</v>
      </c>
      <c r="H66" s="101">
        <v>14.4</v>
      </c>
      <c r="I66" s="101">
        <v>8.8000000000000007</v>
      </c>
      <c r="J66" s="101">
        <v>0.4</v>
      </c>
      <c r="K66" s="101">
        <v>19.899999999999999</v>
      </c>
      <c r="L66" s="101">
        <v>2.1</v>
      </c>
      <c r="M66" s="101">
        <v>0.1</v>
      </c>
      <c r="N66" s="101">
        <v>1.9</v>
      </c>
      <c r="O66">
        <f t="shared" si="29"/>
        <v>100</v>
      </c>
    </row>
    <row r="67" spans="1:15">
      <c r="A67" s="1377"/>
      <c r="B67" s="1379"/>
      <c r="C67" s="1379"/>
      <c r="D67" s="114" t="s">
        <v>230</v>
      </c>
      <c r="E67" s="101">
        <v>39.9</v>
      </c>
      <c r="F67" s="101">
        <v>5.4</v>
      </c>
      <c r="G67" s="101">
        <v>10.7</v>
      </c>
      <c r="H67" s="101">
        <v>7.6</v>
      </c>
      <c r="I67" s="101">
        <v>12.7</v>
      </c>
      <c r="J67" s="101">
        <v>1</v>
      </c>
      <c r="K67" s="101">
        <v>21.2</v>
      </c>
      <c r="L67" s="101">
        <v>0.6</v>
      </c>
      <c r="M67" s="101">
        <v>0.2</v>
      </c>
      <c r="N67" s="101">
        <v>0.7</v>
      </c>
      <c r="O67">
        <f t="shared" si="29"/>
        <v>100</v>
      </c>
    </row>
    <row r="68" spans="1:15">
      <c r="A68" s="1377"/>
      <c r="B68" s="1379"/>
      <c r="C68" s="1379"/>
      <c r="D68" s="114" t="s">
        <v>231</v>
      </c>
      <c r="E68" s="101">
        <v>39.700000000000003</v>
      </c>
      <c r="F68" s="101">
        <v>4.4000000000000004</v>
      </c>
      <c r="G68" s="101">
        <v>24.4</v>
      </c>
      <c r="H68" s="101">
        <v>4.8</v>
      </c>
      <c r="I68" s="101">
        <v>8.3000000000000007</v>
      </c>
      <c r="J68" s="101">
        <v>0.3</v>
      </c>
      <c r="K68" s="101">
        <v>17.600000000000001</v>
      </c>
      <c r="L68" s="101">
        <v>0.1</v>
      </c>
      <c r="M68" s="101">
        <v>0.2</v>
      </c>
      <c r="N68" s="101">
        <v>0.2</v>
      </c>
      <c r="O68">
        <f t="shared" si="29"/>
        <v>100</v>
      </c>
    </row>
    <row r="69" spans="1:15">
      <c r="A69" s="1377"/>
      <c r="B69" s="1379"/>
      <c r="C69" s="1379"/>
      <c r="D69" s="114" t="s">
        <v>232</v>
      </c>
      <c r="E69" s="101">
        <v>42.1</v>
      </c>
      <c r="F69" s="101">
        <v>4.4000000000000004</v>
      </c>
      <c r="G69" s="101">
        <v>12</v>
      </c>
      <c r="H69" s="101">
        <v>7.3</v>
      </c>
      <c r="I69" s="101">
        <v>9.6</v>
      </c>
      <c r="J69" s="101">
        <v>0.3</v>
      </c>
      <c r="K69" s="101">
        <v>23.2</v>
      </c>
      <c r="L69" s="101">
        <v>0</v>
      </c>
      <c r="M69" s="101">
        <v>0.4</v>
      </c>
      <c r="N69" s="101">
        <v>0.7</v>
      </c>
      <c r="O69">
        <f t="shared" si="29"/>
        <v>100</v>
      </c>
    </row>
    <row r="70" spans="1:15">
      <c r="A70" s="1377"/>
      <c r="B70" s="119"/>
      <c r="C70" s="119"/>
      <c r="D70" s="120"/>
      <c r="E70" s="101">
        <v>0.2</v>
      </c>
      <c r="F70" s="101">
        <v>0.6</v>
      </c>
      <c r="G70" s="101">
        <v>5.6</v>
      </c>
      <c r="H70" s="101">
        <v>4.5</v>
      </c>
      <c r="I70" s="101">
        <v>21.5</v>
      </c>
      <c r="J70" s="101">
        <v>2.9</v>
      </c>
      <c r="K70" s="101">
        <v>48.8</v>
      </c>
      <c r="L70" s="101">
        <v>9.9</v>
      </c>
      <c r="M70" s="101">
        <v>5.2</v>
      </c>
      <c r="N70" s="101">
        <v>0.8</v>
      </c>
      <c r="O70">
        <f t="shared" si="29"/>
        <v>100</v>
      </c>
    </row>
    <row r="71" spans="1:15">
      <c r="A71" s="1377"/>
      <c r="B71" s="1380" t="s">
        <v>231</v>
      </c>
      <c r="C71" s="1380" t="s">
        <v>229</v>
      </c>
      <c r="D71" s="114" t="s">
        <v>228</v>
      </c>
      <c r="E71" s="101">
        <v>0</v>
      </c>
      <c r="F71" s="101">
        <v>0.5</v>
      </c>
      <c r="G71" s="101">
        <v>7.3</v>
      </c>
      <c r="H71" s="101">
        <v>4.9000000000000004</v>
      </c>
      <c r="I71" s="101">
        <v>17.7</v>
      </c>
      <c r="J71" s="101">
        <v>3</v>
      </c>
      <c r="K71" s="101">
        <v>50.7</v>
      </c>
      <c r="L71" s="101">
        <v>10.4</v>
      </c>
      <c r="M71" s="101">
        <v>4.7</v>
      </c>
      <c r="N71" s="101">
        <v>0.8</v>
      </c>
      <c r="O71">
        <f t="shared" si="29"/>
        <v>100</v>
      </c>
    </row>
    <row r="72" spans="1:15">
      <c r="A72" s="1377"/>
      <c r="B72" s="1379"/>
      <c r="C72" s="1379"/>
      <c r="D72" s="114" t="s">
        <v>230</v>
      </c>
      <c r="E72" s="101">
        <v>0.3</v>
      </c>
      <c r="F72" s="101">
        <v>0.5</v>
      </c>
      <c r="G72" s="101">
        <v>4</v>
      </c>
      <c r="H72" s="101">
        <v>5.9</v>
      </c>
      <c r="I72" s="101">
        <v>17.7</v>
      </c>
      <c r="J72" s="101">
        <v>2.1</v>
      </c>
      <c r="K72" s="101">
        <v>55.8</v>
      </c>
      <c r="L72" s="101">
        <v>8.3000000000000007</v>
      </c>
      <c r="M72" s="101">
        <v>4.5999999999999996</v>
      </c>
      <c r="N72" s="101">
        <v>0.8</v>
      </c>
      <c r="O72">
        <f t="shared" si="29"/>
        <v>100</v>
      </c>
    </row>
    <row r="73" spans="1:15">
      <c r="A73" s="1377"/>
      <c r="B73" s="1379"/>
      <c r="C73" s="1379"/>
      <c r="D73" s="114" t="s">
        <v>231</v>
      </c>
      <c r="E73" s="101">
        <v>0.4</v>
      </c>
      <c r="F73" s="101">
        <v>0.7</v>
      </c>
      <c r="G73" s="101">
        <v>8</v>
      </c>
      <c r="H73" s="101">
        <v>4.5999999999999996</v>
      </c>
      <c r="I73" s="101">
        <v>21.8</v>
      </c>
      <c r="J73" s="101">
        <v>3.6</v>
      </c>
      <c r="K73" s="101">
        <v>43.4</v>
      </c>
      <c r="L73" s="101">
        <v>10.4</v>
      </c>
      <c r="M73" s="101">
        <v>5.9</v>
      </c>
      <c r="N73" s="101">
        <v>1.2</v>
      </c>
      <c r="O73">
        <f t="shared" si="29"/>
        <v>100</v>
      </c>
    </row>
    <row r="74" spans="1:15">
      <c r="A74" s="1377"/>
      <c r="B74" s="1379"/>
      <c r="C74" s="1379"/>
      <c r="D74" s="114" t="s">
        <v>232</v>
      </c>
      <c r="E74" s="101">
        <v>0</v>
      </c>
      <c r="F74" s="101">
        <v>0.5</v>
      </c>
      <c r="G74" s="101">
        <v>4</v>
      </c>
      <c r="H74" s="101">
        <v>3.4</v>
      </c>
      <c r="I74" s="101">
        <v>27.8</v>
      </c>
      <c r="J74" s="101">
        <v>2.9</v>
      </c>
      <c r="K74" s="101">
        <v>44.8</v>
      </c>
      <c r="L74" s="101">
        <v>10.5</v>
      </c>
      <c r="M74" s="101">
        <v>5.5</v>
      </c>
      <c r="N74" s="101">
        <v>0.6</v>
      </c>
      <c r="O74">
        <f t="shared" si="29"/>
        <v>100</v>
      </c>
    </row>
    <row r="75" spans="1:15">
      <c r="A75" s="1377"/>
      <c r="B75" s="119"/>
      <c r="C75" s="119"/>
      <c r="D75" s="120"/>
      <c r="E75" s="101">
        <v>3.7</v>
      </c>
      <c r="F75" s="101">
        <v>1.7</v>
      </c>
      <c r="G75" s="101">
        <v>6.4</v>
      </c>
      <c r="H75" s="101">
        <v>13.2</v>
      </c>
      <c r="I75" s="101">
        <v>2.5</v>
      </c>
      <c r="J75" s="101">
        <v>2.9</v>
      </c>
      <c r="K75" s="101">
        <v>43.2</v>
      </c>
      <c r="L75" s="101">
        <v>15.9</v>
      </c>
      <c r="M75" s="101">
        <v>10.199999999999999</v>
      </c>
      <c r="N75" s="101">
        <v>0.3</v>
      </c>
      <c r="O75">
        <f t="shared" si="29"/>
        <v>100</v>
      </c>
    </row>
    <row r="76" spans="1:15" ht="15" thickBot="1">
      <c r="A76" s="1377"/>
      <c r="B76" s="1381" t="s">
        <v>232</v>
      </c>
      <c r="C76" s="1381" t="s">
        <v>229</v>
      </c>
      <c r="D76" s="114" t="s">
        <v>228</v>
      </c>
      <c r="E76" s="101">
        <v>5.8</v>
      </c>
      <c r="F76" s="101">
        <v>0.1</v>
      </c>
      <c r="G76" s="101">
        <v>4.0999999999999996</v>
      </c>
      <c r="H76" s="101">
        <v>8.4</v>
      </c>
      <c r="I76" s="101">
        <v>3</v>
      </c>
      <c r="J76" s="101">
        <v>0.9</v>
      </c>
      <c r="K76" s="101">
        <v>58.1</v>
      </c>
      <c r="L76" s="101">
        <v>14.1</v>
      </c>
      <c r="M76" s="101">
        <v>5.2</v>
      </c>
      <c r="N76" s="101">
        <v>0.3</v>
      </c>
      <c r="O76">
        <f t="shared" si="29"/>
        <v>100</v>
      </c>
    </row>
    <row r="77" spans="1:15">
      <c r="A77" s="1377"/>
      <c r="B77" s="1379"/>
      <c r="C77" s="1379"/>
      <c r="D77" s="114" t="s">
        <v>230</v>
      </c>
      <c r="E77" s="101">
        <v>2.6</v>
      </c>
      <c r="F77" s="101">
        <v>6.3</v>
      </c>
      <c r="G77" s="101">
        <v>2.2999999999999998</v>
      </c>
      <c r="H77" s="101">
        <v>20.8</v>
      </c>
      <c r="I77" s="101">
        <v>3</v>
      </c>
      <c r="J77" s="101">
        <v>4.0999999999999996</v>
      </c>
      <c r="K77" s="101">
        <v>41.8</v>
      </c>
      <c r="L77" s="101">
        <v>16.899999999999999</v>
      </c>
      <c r="M77" s="101">
        <v>1.9</v>
      </c>
      <c r="N77" s="101">
        <v>0.3</v>
      </c>
      <c r="O77">
        <f t="shared" si="29"/>
        <v>100</v>
      </c>
    </row>
    <row r="78" spans="1:15">
      <c r="A78" s="1377"/>
      <c r="B78" s="1379"/>
      <c r="C78" s="1379"/>
      <c r="D78" s="114" t="s">
        <v>231</v>
      </c>
      <c r="E78" s="101">
        <v>3.6</v>
      </c>
      <c r="F78" s="101">
        <v>0.3</v>
      </c>
      <c r="G78" s="101">
        <v>13.6</v>
      </c>
      <c r="H78" s="101">
        <v>8.6999999999999993</v>
      </c>
      <c r="I78" s="101">
        <v>1.6</v>
      </c>
      <c r="J78" s="101">
        <v>2.2999999999999998</v>
      </c>
      <c r="K78" s="101">
        <v>53.5</v>
      </c>
      <c r="L78" s="101">
        <v>14.5</v>
      </c>
      <c r="M78" s="101">
        <v>1.8</v>
      </c>
      <c r="N78" s="101">
        <v>0.1</v>
      </c>
      <c r="O78">
        <f t="shared" si="29"/>
        <v>100</v>
      </c>
    </row>
    <row r="79" spans="1:15" ht="15" thickBot="1">
      <c r="A79" s="1373"/>
      <c r="B79" s="1374"/>
      <c r="C79" s="1374"/>
      <c r="D79" s="115" t="s">
        <v>232</v>
      </c>
      <c r="E79" s="101">
        <v>3.6</v>
      </c>
      <c r="F79" s="101">
        <v>0.2</v>
      </c>
      <c r="G79" s="101">
        <v>6.3</v>
      </c>
      <c r="H79" s="101">
        <v>12.9</v>
      </c>
      <c r="I79" s="101">
        <v>2.5</v>
      </c>
      <c r="J79" s="101">
        <v>3.5</v>
      </c>
      <c r="K79" s="101">
        <v>31.9</v>
      </c>
      <c r="L79" s="101">
        <v>16.899999999999999</v>
      </c>
      <c r="M79" s="101">
        <v>21.9</v>
      </c>
      <c r="N79" s="101">
        <v>0.3</v>
      </c>
      <c r="O79">
        <f t="shared" si="29"/>
        <v>100</v>
      </c>
    </row>
    <row r="83" spans="5:17" ht="15" thickBot="1"/>
    <row r="84" spans="5:17" ht="24.75" thickBot="1">
      <c r="E84" s="1382" t="s">
        <v>86</v>
      </c>
      <c r="F84" s="1383"/>
      <c r="G84" s="149" t="s">
        <v>233</v>
      </c>
      <c r="H84" s="150" t="s">
        <v>234</v>
      </c>
      <c r="I84" s="150" t="s">
        <v>235</v>
      </c>
      <c r="J84" s="150" t="s">
        <v>236</v>
      </c>
      <c r="K84" s="175" t="s">
        <v>237</v>
      </c>
      <c r="L84" s="150" t="s">
        <v>238</v>
      </c>
      <c r="M84" s="150" t="s">
        <v>239</v>
      </c>
      <c r="N84" s="150" t="s">
        <v>240</v>
      </c>
      <c r="O84" s="150" t="s">
        <v>241</v>
      </c>
      <c r="P84" s="170" t="s">
        <v>242</v>
      </c>
      <c r="Q84" s="152"/>
    </row>
    <row r="85" spans="5:17" ht="15" thickBot="1">
      <c r="E85" s="1384"/>
      <c r="F85" s="1385"/>
      <c r="G85" s="153" t="s">
        <v>226</v>
      </c>
      <c r="H85" s="154" t="s">
        <v>226</v>
      </c>
      <c r="I85" s="154" t="s">
        <v>226</v>
      </c>
      <c r="J85" s="154" t="s">
        <v>226</v>
      </c>
      <c r="K85" s="176" t="s">
        <v>226</v>
      </c>
      <c r="L85" s="154" t="s">
        <v>226</v>
      </c>
      <c r="M85" s="154" t="s">
        <v>226</v>
      </c>
      <c r="N85" s="154" t="s">
        <v>226</v>
      </c>
      <c r="O85" s="154" t="s">
        <v>226</v>
      </c>
      <c r="P85" s="171" t="s">
        <v>226</v>
      </c>
      <c r="Q85" s="152"/>
    </row>
    <row r="86" spans="5:17" ht="15" thickBot="1">
      <c r="E86" s="1386" t="s">
        <v>243</v>
      </c>
      <c r="F86" s="156" t="s">
        <v>244</v>
      </c>
      <c r="G86" s="157">
        <v>9213</v>
      </c>
      <c r="H86" s="158">
        <v>1255</v>
      </c>
      <c r="I86" s="158">
        <v>5971</v>
      </c>
      <c r="J86" s="158">
        <v>5426</v>
      </c>
      <c r="K86" s="177">
        <v>8600</v>
      </c>
      <c r="L86" s="158">
        <v>2110</v>
      </c>
      <c r="M86" s="158">
        <v>27067</v>
      </c>
      <c r="N86" s="158">
        <v>8148</v>
      </c>
      <c r="O86" s="158">
        <v>3890</v>
      </c>
      <c r="P86" s="172">
        <v>494</v>
      </c>
      <c r="Q86" s="169">
        <f t="shared" ref="Q86:Q97" si="30">P86+O86+N86+M86+L86+K86+J86+I86+H86+G86</f>
        <v>72174</v>
      </c>
    </row>
    <row r="87" spans="5:17">
      <c r="E87" s="1387"/>
      <c r="F87" s="160" t="s">
        <v>245</v>
      </c>
      <c r="G87" s="161">
        <v>8607</v>
      </c>
      <c r="H87" s="162">
        <v>854</v>
      </c>
      <c r="I87" s="162">
        <v>4843</v>
      </c>
      <c r="J87" s="162">
        <v>8155</v>
      </c>
      <c r="K87" s="178">
        <v>6989</v>
      </c>
      <c r="L87" s="162">
        <v>1115</v>
      </c>
      <c r="M87" s="162">
        <v>52644</v>
      </c>
      <c r="N87" s="162">
        <v>8351</v>
      </c>
      <c r="O87" s="162">
        <v>1237</v>
      </c>
      <c r="P87" s="173">
        <v>618</v>
      </c>
      <c r="Q87" s="169">
        <f t="shared" si="30"/>
        <v>93413</v>
      </c>
    </row>
    <row r="88" spans="5:17">
      <c r="E88" s="1387"/>
      <c r="F88" s="160" t="s">
        <v>246</v>
      </c>
      <c r="G88" s="161">
        <v>11434</v>
      </c>
      <c r="H88" s="162">
        <v>1337</v>
      </c>
      <c r="I88" s="162">
        <v>8872</v>
      </c>
      <c r="J88" s="162">
        <v>9466</v>
      </c>
      <c r="K88" s="178">
        <v>7874</v>
      </c>
      <c r="L88" s="162">
        <v>702</v>
      </c>
      <c r="M88" s="162">
        <v>54116</v>
      </c>
      <c r="N88" s="162">
        <v>13173</v>
      </c>
      <c r="O88" s="162">
        <v>6158</v>
      </c>
      <c r="P88" s="173">
        <v>915</v>
      </c>
      <c r="Q88" s="169">
        <f t="shared" si="30"/>
        <v>114047</v>
      </c>
    </row>
    <row r="89" spans="5:17">
      <c r="E89" s="1387"/>
      <c r="F89" s="160" t="s">
        <v>247</v>
      </c>
      <c r="G89" s="161">
        <v>10392</v>
      </c>
      <c r="H89" s="162">
        <v>8657</v>
      </c>
      <c r="I89" s="162">
        <v>7638</v>
      </c>
      <c r="J89" s="162">
        <v>21422</v>
      </c>
      <c r="K89" s="178">
        <v>10345</v>
      </c>
      <c r="L89" s="162">
        <v>2605</v>
      </c>
      <c r="M89" s="162">
        <v>71865</v>
      </c>
      <c r="N89" s="162">
        <v>14865</v>
      </c>
      <c r="O89" s="162">
        <v>1701</v>
      </c>
      <c r="P89" s="173">
        <v>694</v>
      </c>
      <c r="Q89" s="169">
        <f t="shared" si="30"/>
        <v>150184</v>
      </c>
    </row>
    <row r="90" spans="5:17">
      <c r="E90" s="1387"/>
      <c r="F90" s="160" t="s">
        <v>248</v>
      </c>
      <c r="G90" s="161">
        <v>12287</v>
      </c>
      <c r="H90" s="162">
        <v>5647</v>
      </c>
      <c r="I90" s="162">
        <v>7555</v>
      </c>
      <c r="J90" s="162">
        <v>23357</v>
      </c>
      <c r="K90" s="178">
        <v>11831</v>
      </c>
      <c r="L90" s="162">
        <v>5855</v>
      </c>
      <c r="M90" s="162">
        <v>53880</v>
      </c>
      <c r="N90" s="162">
        <v>19281</v>
      </c>
      <c r="O90" s="162">
        <v>4560</v>
      </c>
      <c r="P90" s="173">
        <v>460</v>
      </c>
      <c r="Q90" s="169">
        <f t="shared" si="30"/>
        <v>144713</v>
      </c>
    </row>
    <row r="91" spans="5:17">
      <c r="E91" s="1387"/>
      <c r="F91" s="160" t="s">
        <v>249</v>
      </c>
      <c r="G91" s="161">
        <v>13506</v>
      </c>
      <c r="H91" s="162">
        <v>2614</v>
      </c>
      <c r="I91" s="162">
        <v>10157</v>
      </c>
      <c r="J91" s="162">
        <v>6923</v>
      </c>
      <c r="K91" s="178">
        <v>10299</v>
      </c>
      <c r="L91" s="162">
        <v>2141</v>
      </c>
      <c r="M91" s="162">
        <v>26350</v>
      </c>
      <c r="N91" s="162">
        <v>7651</v>
      </c>
      <c r="O91" s="162">
        <v>2062</v>
      </c>
      <c r="P91" s="173">
        <v>694</v>
      </c>
      <c r="Q91" s="169">
        <f t="shared" si="30"/>
        <v>82397</v>
      </c>
    </row>
    <row r="92" spans="5:17">
      <c r="E92" s="1387"/>
      <c r="F92" s="160" t="s">
        <v>250</v>
      </c>
      <c r="G92" s="161">
        <v>10934</v>
      </c>
      <c r="H92" s="162">
        <v>1119</v>
      </c>
      <c r="I92" s="162">
        <v>14711</v>
      </c>
      <c r="J92" s="162">
        <v>4992</v>
      </c>
      <c r="K92" s="178">
        <v>8222</v>
      </c>
      <c r="L92" s="162">
        <v>1991</v>
      </c>
      <c r="M92" s="162">
        <v>29713</v>
      </c>
      <c r="N92" s="162">
        <v>7481</v>
      </c>
      <c r="O92" s="162">
        <v>2320</v>
      </c>
      <c r="P92" s="173">
        <v>695</v>
      </c>
      <c r="Q92" s="169">
        <f t="shared" si="30"/>
        <v>82178</v>
      </c>
    </row>
    <row r="93" spans="5:17">
      <c r="E93" s="1387"/>
      <c r="F93" s="160" t="s">
        <v>251</v>
      </c>
      <c r="G93" s="161">
        <v>14187</v>
      </c>
      <c r="H93" s="162">
        <v>1955</v>
      </c>
      <c r="I93" s="162">
        <v>29033</v>
      </c>
      <c r="J93" s="162">
        <v>5774</v>
      </c>
      <c r="K93" s="178">
        <v>7594</v>
      </c>
      <c r="L93" s="162">
        <v>1798</v>
      </c>
      <c r="M93" s="162">
        <v>45904</v>
      </c>
      <c r="N93" s="162">
        <v>12394</v>
      </c>
      <c r="O93" s="162">
        <v>2053</v>
      </c>
      <c r="P93" s="173">
        <v>275</v>
      </c>
      <c r="Q93" s="169">
        <f t="shared" si="30"/>
        <v>120967</v>
      </c>
    </row>
    <row r="94" spans="5:17">
      <c r="E94" s="1387"/>
      <c r="F94" s="160" t="s">
        <v>252</v>
      </c>
      <c r="G94" s="161">
        <v>10451</v>
      </c>
      <c r="H94" s="162">
        <v>1041</v>
      </c>
      <c r="I94" s="162">
        <v>14291</v>
      </c>
      <c r="J94" s="162">
        <v>9813</v>
      </c>
      <c r="K94" s="178">
        <v>9695</v>
      </c>
      <c r="L94" s="162">
        <v>2934</v>
      </c>
      <c r="M94" s="162">
        <v>55121</v>
      </c>
      <c r="N94" s="162">
        <v>11382</v>
      </c>
      <c r="O94" s="162">
        <v>3071</v>
      </c>
      <c r="P94" s="173">
        <v>320</v>
      </c>
      <c r="Q94" s="169">
        <f t="shared" si="30"/>
        <v>118119</v>
      </c>
    </row>
    <row r="95" spans="5:17">
      <c r="E95" s="1387"/>
      <c r="F95" s="160" t="s">
        <v>253</v>
      </c>
      <c r="G95" s="161">
        <v>15990</v>
      </c>
      <c r="H95" s="162">
        <v>1681</v>
      </c>
      <c r="I95" s="162">
        <v>11618</v>
      </c>
      <c r="J95" s="162">
        <v>16731</v>
      </c>
      <c r="K95" s="178">
        <v>14180</v>
      </c>
      <c r="L95" s="162">
        <v>6043</v>
      </c>
      <c r="M95" s="162">
        <v>71973</v>
      </c>
      <c r="N95" s="162">
        <v>23480</v>
      </c>
      <c r="O95" s="162">
        <v>12583</v>
      </c>
      <c r="P95" s="173">
        <v>860</v>
      </c>
      <c r="Q95" s="169">
        <f t="shared" si="30"/>
        <v>175139</v>
      </c>
    </row>
    <row r="96" spans="5:17">
      <c r="E96" s="1387"/>
      <c r="F96" s="160" t="s">
        <v>254</v>
      </c>
      <c r="G96" s="161">
        <v>12982</v>
      </c>
      <c r="H96" s="162">
        <v>1291</v>
      </c>
      <c r="I96" s="162">
        <v>9575</v>
      </c>
      <c r="J96" s="162">
        <v>21188</v>
      </c>
      <c r="K96" s="178">
        <v>19857</v>
      </c>
      <c r="L96" s="162">
        <v>6790</v>
      </c>
      <c r="M96" s="162">
        <v>59949</v>
      </c>
      <c r="N96" s="162">
        <v>26311</v>
      </c>
      <c r="O96" s="162">
        <v>20445</v>
      </c>
      <c r="P96" s="173">
        <v>893</v>
      </c>
      <c r="Q96" s="169">
        <f t="shared" si="30"/>
        <v>179281</v>
      </c>
    </row>
    <row r="97" spans="5:17" ht="15" thickBot="1">
      <c r="E97" s="1384"/>
      <c r="F97" s="164" t="s">
        <v>255</v>
      </c>
      <c r="G97" s="165">
        <v>11533</v>
      </c>
      <c r="H97" s="166">
        <v>1365</v>
      </c>
      <c r="I97" s="166">
        <v>15919</v>
      </c>
      <c r="J97" s="166">
        <v>10235</v>
      </c>
      <c r="K97" s="179">
        <v>10140</v>
      </c>
      <c r="L97" s="166">
        <v>1385</v>
      </c>
      <c r="M97" s="166">
        <v>30847</v>
      </c>
      <c r="N97" s="166">
        <v>13177</v>
      </c>
      <c r="O97" s="166">
        <v>40176</v>
      </c>
      <c r="P97" s="174">
        <v>320</v>
      </c>
      <c r="Q97" s="169">
        <f t="shared" si="30"/>
        <v>135097</v>
      </c>
    </row>
    <row r="98" spans="5:17">
      <c r="G98" s="168">
        <f>G86+G87+G88+G89+G90+G91+G92+G93+G94+G95+G96+G97</f>
        <v>141516</v>
      </c>
      <c r="H98" s="168">
        <f t="shared" ref="H98:P98" si="31">SUM(H86:H97)</f>
        <v>28816</v>
      </c>
      <c r="I98" s="168">
        <f t="shared" si="31"/>
        <v>140183</v>
      </c>
      <c r="J98" s="168">
        <f t="shared" si="31"/>
        <v>143482</v>
      </c>
      <c r="K98" s="168">
        <f t="shared" si="31"/>
        <v>125626</v>
      </c>
      <c r="L98" s="168">
        <f t="shared" si="31"/>
        <v>35469</v>
      </c>
      <c r="M98" s="168">
        <f t="shared" si="31"/>
        <v>579429</v>
      </c>
      <c r="N98" s="168">
        <f t="shared" si="31"/>
        <v>165694</v>
      </c>
      <c r="O98" s="168">
        <f t="shared" si="31"/>
        <v>100256</v>
      </c>
      <c r="P98" s="168">
        <f t="shared" si="31"/>
        <v>7238</v>
      </c>
      <c r="Q98" s="169">
        <f>Q86+Q87+Q88+Q89+Q90+Q91+Q92+Q93+Q94+Q95+Q96+Q97</f>
        <v>1467709</v>
      </c>
    </row>
    <row r="100" spans="5:17">
      <c r="G100">
        <f>G86/Q86*100</f>
        <v>12.764984620500501</v>
      </c>
      <c r="H100">
        <f>H86/Q86*100</f>
        <v>1.73885332668274</v>
      </c>
      <c r="I100">
        <f>I86/Q86*100</f>
        <v>8.2730623216116594</v>
      </c>
      <c r="K100" s="45"/>
      <c r="M100" s="45"/>
      <c r="N100">
        <v>11.9</v>
      </c>
      <c r="P100">
        <v>0.7</v>
      </c>
    </row>
    <row r="101" spans="5:17">
      <c r="K101" s="45"/>
      <c r="M101" s="45"/>
      <c r="N101">
        <v>7.5</v>
      </c>
      <c r="P101">
        <v>0.7</v>
      </c>
      <c r="Q101" s="45"/>
    </row>
    <row r="102" spans="5:17">
      <c r="K102" s="45"/>
      <c r="M102" s="45"/>
      <c r="N102">
        <v>6.9</v>
      </c>
      <c r="P102">
        <v>0.8</v>
      </c>
      <c r="Q102" s="45"/>
    </row>
    <row r="103" spans="5:17">
      <c r="K103" s="45"/>
      <c r="M103" s="45"/>
      <c r="N103">
        <v>6.9</v>
      </c>
      <c r="P103">
        <v>0.5</v>
      </c>
      <c r="Q103" s="45"/>
    </row>
    <row r="104" spans="5:17">
      <c r="K104" s="45"/>
      <c r="M104" s="45"/>
      <c r="N104">
        <v>8.1999999999999993</v>
      </c>
      <c r="P104">
        <v>0.3</v>
      </c>
      <c r="Q104" s="45"/>
    </row>
    <row r="105" spans="5:17">
      <c r="K105" s="45"/>
      <c r="M105" s="45"/>
      <c r="N105">
        <v>12.5</v>
      </c>
      <c r="P105">
        <v>0.8</v>
      </c>
      <c r="Q105" s="45"/>
    </row>
    <row r="106" spans="5:17">
      <c r="K106" s="45"/>
      <c r="M106" s="45"/>
      <c r="N106">
        <v>10</v>
      </c>
      <c r="P106">
        <v>0.8</v>
      </c>
      <c r="Q106" s="45"/>
    </row>
    <row r="107" spans="5:17">
      <c r="K107" s="45"/>
      <c r="M107" s="45"/>
      <c r="N107">
        <v>6.3</v>
      </c>
      <c r="P107">
        <v>0.2</v>
      </c>
      <c r="Q107" s="45"/>
    </row>
    <row r="108" spans="5:17">
      <c r="K108" s="45"/>
      <c r="M108" s="45"/>
      <c r="N108">
        <v>8.1999999999999993</v>
      </c>
      <c r="P108">
        <v>0.3</v>
      </c>
      <c r="Q108" s="45"/>
    </row>
    <row r="109" spans="5:17">
      <c r="K109" s="45"/>
      <c r="M109" s="45"/>
      <c r="N109">
        <v>8.1</v>
      </c>
      <c r="P109">
        <v>0.5</v>
      </c>
      <c r="Q109" s="45"/>
    </row>
    <row r="110" spans="5:17">
      <c r="K110" s="45"/>
      <c r="M110" s="45"/>
      <c r="N110">
        <v>11.1</v>
      </c>
      <c r="P110">
        <v>0.5</v>
      </c>
      <c r="Q110" s="45"/>
    </row>
    <row r="111" spans="5:17">
      <c r="K111" s="45"/>
      <c r="M111" s="45"/>
      <c r="N111">
        <v>7.5</v>
      </c>
      <c r="P111">
        <v>0.1</v>
      </c>
      <c r="Q111" s="45"/>
    </row>
    <row r="112" spans="5:17">
      <c r="K112" s="45"/>
      <c r="M112" s="45"/>
      <c r="N112">
        <v>8.6</v>
      </c>
      <c r="P112">
        <v>0.5</v>
      </c>
      <c r="Q112" s="45"/>
    </row>
  </sheetData>
  <mergeCells count="30">
    <mergeCell ref="E84:F85"/>
    <mergeCell ref="E86:E97"/>
    <mergeCell ref="A61:A79"/>
    <mergeCell ref="B61:B64"/>
    <mergeCell ref="C61:C64"/>
    <mergeCell ref="B66:B69"/>
    <mergeCell ref="C66:C69"/>
    <mergeCell ref="B71:B74"/>
    <mergeCell ref="C71:C74"/>
    <mergeCell ref="B76:B79"/>
    <mergeCell ref="C76:C79"/>
    <mergeCell ref="A35:A53"/>
    <mergeCell ref="B35:B38"/>
    <mergeCell ref="C35:C38"/>
    <mergeCell ref="B40:B43"/>
    <mergeCell ref="C40:C43"/>
    <mergeCell ref="B45:B48"/>
    <mergeCell ref="C45:C48"/>
    <mergeCell ref="B50:B53"/>
    <mergeCell ref="C50:C53"/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5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O81"/>
  <sheetViews>
    <sheetView rightToLeft="1" topLeftCell="A35" workbookViewId="0">
      <selection activeCell="A28" sqref="A28"/>
    </sheetView>
  </sheetViews>
  <sheetFormatPr defaultRowHeight="14.25"/>
  <cols>
    <col min="1" max="1" width="11.125" customWidth="1"/>
    <col min="8" max="8" width="7.875" customWidth="1"/>
    <col min="9" max="13" width="8.375" customWidth="1"/>
    <col min="14" max="14" width="11.125" customWidth="1"/>
  </cols>
  <sheetData>
    <row r="1" spans="1:15" ht="24.75" thickBot="1">
      <c r="A1" s="1370" t="s">
        <v>86</v>
      </c>
      <c r="B1" s="1371"/>
      <c r="C1" s="1371"/>
      <c r="D1" s="1372"/>
      <c r="E1" s="106" t="s">
        <v>233</v>
      </c>
      <c r="F1" s="107" t="s">
        <v>234</v>
      </c>
      <c r="G1" s="107" t="s">
        <v>235</v>
      </c>
      <c r="H1" s="107" t="s">
        <v>236</v>
      </c>
      <c r="I1" s="107" t="s">
        <v>237</v>
      </c>
      <c r="J1" s="107" t="s">
        <v>238</v>
      </c>
      <c r="K1" s="107" t="s">
        <v>239</v>
      </c>
      <c r="L1" s="107" t="s">
        <v>240</v>
      </c>
      <c r="M1" s="107" t="s">
        <v>241</v>
      </c>
      <c r="N1" s="108" t="s">
        <v>242</v>
      </c>
      <c r="O1" s="109"/>
    </row>
    <row r="2" spans="1:15" ht="15" thickBot="1">
      <c r="A2" s="1373"/>
      <c r="B2" s="1374"/>
      <c r="C2" s="1374"/>
      <c r="D2" s="1375"/>
      <c r="E2" s="110" t="s">
        <v>226</v>
      </c>
      <c r="F2" s="111" t="s">
        <v>226</v>
      </c>
      <c r="G2" s="111" t="s">
        <v>226</v>
      </c>
      <c r="H2" s="111" t="s">
        <v>226</v>
      </c>
      <c r="I2" s="111" t="s">
        <v>226</v>
      </c>
      <c r="J2" s="111" t="s">
        <v>226</v>
      </c>
      <c r="K2" s="111" t="s">
        <v>226</v>
      </c>
      <c r="L2" s="111" t="s">
        <v>226</v>
      </c>
      <c r="M2" s="111" t="s">
        <v>226</v>
      </c>
      <c r="N2" s="112" t="s">
        <v>226</v>
      </c>
      <c r="O2" s="109"/>
    </row>
    <row r="3" spans="1:15" ht="15" thickBot="1">
      <c r="A3" s="116"/>
      <c r="B3" s="117"/>
      <c r="C3" s="117"/>
      <c r="D3" s="118"/>
      <c r="E3" s="123">
        <f>E4+E5+E6+E7</f>
        <v>141516</v>
      </c>
      <c r="F3" s="123">
        <f t="shared" ref="F3:N3" si="0">F4+F5+F6+F7</f>
        <v>28816</v>
      </c>
      <c r="G3" s="123">
        <f t="shared" si="0"/>
        <v>140183</v>
      </c>
      <c r="H3" s="123">
        <f t="shared" si="0"/>
        <v>143482</v>
      </c>
      <c r="I3" s="123">
        <f t="shared" si="0"/>
        <v>125626</v>
      </c>
      <c r="J3" s="123">
        <f t="shared" si="0"/>
        <v>35469</v>
      </c>
      <c r="K3" s="123">
        <f t="shared" si="0"/>
        <v>579429</v>
      </c>
      <c r="L3" s="123">
        <f t="shared" si="0"/>
        <v>165694</v>
      </c>
      <c r="M3" s="123">
        <f t="shared" si="0"/>
        <v>100256</v>
      </c>
      <c r="N3" s="123">
        <f t="shared" si="0"/>
        <v>7238</v>
      </c>
      <c r="O3" s="124">
        <f>N3+M3+L3+K3+J3+I3+H3+G3+F3+E3</f>
        <v>1467709</v>
      </c>
    </row>
    <row r="4" spans="1:15" ht="15" thickBot="1">
      <c r="A4" s="116"/>
      <c r="B4" s="117"/>
      <c r="C4" s="117"/>
      <c r="D4" s="113" t="s">
        <v>228</v>
      </c>
      <c r="E4" s="123">
        <f>E9+E14+E19+E24</f>
        <v>29254</v>
      </c>
      <c r="F4" s="123">
        <f t="shared" ref="F4:N4" si="1">F9+F14+F19+F24</f>
        <v>3446</v>
      </c>
      <c r="G4" s="123">
        <f t="shared" si="1"/>
        <v>19686</v>
      </c>
      <c r="H4" s="123">
        <f t="shared" si="1"/>
        <v>23047</v>
      </c>
      <c r="I4" s="123">
        <f t="shared" si="1"/>
        <v>23463</v>
      </c>
      <c r="J4" s="123">
        <f t="shared" si="1"/>
        <v>3927</v>
      </c>
      <c r="K4" s="123">
        <f t="shared" si="1"/>
        <v>133827</v>
      </c>
      <c r="L4" s="123">
        <f t="shared" si="1"/>
        <v>29672</v>
      </c>
      <c r="M4" s="123">
        <f t="shared" si="1"/>
        <v>11285</v>
      </c>
      <c r="N4" s="123">
        <f t="shared" si="1"/>
        <v>2027</v>
      </c>
      <c r="O4" s="124">
        <f t="shared" ref="O4:O27" si="2">N4+M4+L4+K4+J4+I4+H4+G4+F4+E4</f>
        <v>279634</v>
      </c>
    </row>
    <row r="5" spans="1:15" ht="15" thickBot="1">
      <c r="A5" s="116"/>
      <c r="B5" s="117"/>
      <c r="C5" s="117"/>
      <c r="D5" s="114" t="s">
        <v>230</v>
      </c>
      <c r="E5" s="123">
        <f t="shared" ref="E5:N7" si="3">E10+E15+E20+E25</f>
        <v>36185</v>
      </c>
      <c r="F5" s="123">
        <f t="shared" si="3"/>
        <v>16918</v>
      </c>
      <c r="G5" s="123">
        <f t="shared" si="3"/>
        <v>25350</v>
      </c>
      <c r="H5" s="123">
        <f t="shared" si="3"/>
        <v>51702</v>
      </c>
      <c r="I5" s="123">
        <f t="shared" si="3"/>
        <v>32475</v>
      </c>
      <c r="J5" s="123">
        <f t="shared" si="3"/>
        <v>10601</v>
      </c>
      <c r="K5" s="123">
        <f t="shared" si="3"/>
        <v>152095</v>
      </c>
      <c r="L5" s="123">
        <f t="shared" si="3"/>
        <v>41797</v>
      </c>
      <c r="M5" s="123">
        <f t="shared" si="3"/>
        <v>8323</v>
      </c>
      <c r="N5" s="123">
        <f t="shared" si="3"/>
        <v>1848</v>
      </c>
      <c r="O5" s="124">
        <f t="shared" si="2"/>
        <v>377294</v>
      </c>
    </row>
    <row r="6" spans="1:15" ht="15" thickBot="1">
      <c r="A6" s="116"/>
      <c r="B6" s="117"/>
      <c r="C6" s="117"/>
      <c r="D6" s="114" t="s">
        <v>231</v>
      </c>
      <c r="E6" s="123">
        <f t="shared" si="3"/>
        <v>35572</v>
      </c>
      <c r="F6" s="123">
        <f t="shared" si="3"/>
        <v>4115</v>
      </c>
      <c r="G6" s="123">
        <f t="shared" si="3"/>
        <v>58035</v>
      </c>
      <c r="H6" s="123">
        <f t="shared" si="3"/>
        <v>20579</v>
      </c>
      <c r="I6" s="123">
        <f t="shared" si="3"/>
        <v>25511</v>
      </c>
      <c r="J6" s="123">
        <f t="shared" si="3"/>
        <v>6723</v>
      </c>
      <c r="K6" s="123">
        <f t="shared" si="3"/>
        <v>130738</v>
      </c>
      <c r="L6" s="123">
        <f t="shared" si="3"/>
        <v>31257</v>
      </c>
      <c r="M6" s="123">
        <f t="shared" si="3"/>
        <v>7444</v>
      </c>
      <c r="N6" s="123">
        <f t="shared" si="3"/>
        <v>1290</v>
      </c>
      <c r="O6" s="124">
        <f t="shared" si="2"/>
        <v>321264</v>
      </c>
    </row>
    <row r="7" spans="1:15" ht="15" thickBot="1">
      <c r="A7" s="116"/>
      <c r="B7" s="117"/>
      <c r="C7" s="117"/>
      <c r="D7" s="114" t="s">
        <v>232</v>
      </c>
      <c r="E7" s="123">
        <f t="shared" si="3"/>
        <v>40505</v>
      </c>
      <c r="F7" s="123">
        <f t="shared" si="3"/>
        <v>4337</v>
      </c>
      <c r="G7" s="123">
        <f t="shared" si="3"/>
        <v>37112</v>
      </c>
      <c r="H7" s="123">
        <f t="shared" si="3"/>
        <v>48154</v>
      </c>
      <c r="I7" s="123">
        <f t="shared" si="3"/>
        <v>44177</v>
      </c>
      <c r="J7" s="123">
        <f t="shared" si="3"/>
        <v>14218</v>
      </c>
      <c r="K7" s="123">
        <f t="shared" si="3"/>
        <v>162769</v>
      </c>
      <c r="L7" s="123">
        <f t="shared" si="3"/>
        <v>62968</v>
      </c>
      <c r="M7" s="123">
        <f t="shared" si="3"/>
        <v>73204</v>
      </c>
      <c r="N7" s="123">
        <f t="shared" si="3"/>
        <v>2073</v>
      </c>
      <c r="O7" s="124">
        <f t="shared" si="2"/>
        <v>489517</v>
      </c>
    </row>
    <row r="8" spans="1:15" ht="15" thickBot="1">
      <c r="A8" s="122"/>
      <c r="B8" s="119"/>
      <c r="C8" s="119"/>
      <c r="D8" s="120"/>
      <c r="E8" s="86">
        <f>E9+E10+E11+E12</f>
        <v>7439</v>
      </c>
      <c r="F8" s="86">
        <f t="shared" ref="F8:N8" si="4">F9+F10+F11+F12</f>
        <v>485</v>
      </c>
      <c r="G8" s="86">
        <f t="shared" si="4"/>
        <v>32056</v>
      </c>
      <c r="H8" s="86">
        <f t="shared" si="4"/>
        <v>223</v>
      </c>
      <c r="I8" s="86">
        <f t="shared" si="4"/>
        <v>930</v>
      </c>
      <c r="J8" s="86">
        <f t="shared" si="4"/>
        <v>199</v>
      </c>
      <c r="K8" s="86">
        <f t="shared" si="4"/>
        <v>4282</v>
      </c>
      <c r="L8" s="86">
        <f t="shared" si="4"/>
        <v>1308</v>
      </c>
      <c r="M8" s="86">
        <f t="shared" si="4"/>
        <v>5</v>
      </c>
      <c r="N8" s="86">
        <f t="shared" si="4"/>
        <v>25</v>
      </c>
      <c r="O8" s="125">
        <f t="shared" si="2"/>
        <v>46952</v>
      </c>
    </row>
    <row r="9" spans="1:15" ht="15" thickBot="1">
      <c r="A9" s="1376" t="s">
        <v>227</v>
      </c>
      <c r="B9" s="1378" t="s">
        <v>228</v>
      </c>
      <c r="C9" s="1378" t="s">
        <v>229</v>
      </c>
      <c r="D9" s="113" t="s">
        <v>228</v>
      </c>
      <c r="E9" s="126">
        <v>1473</v>
      </c>
      <c r="F9" s="127">
        <v>112</v>
      </c>
      <c r="G9" s="127">
        <v>3582</v>
      </c>
      <c r="H9" s="127">
        <v>92</v>
      </c>
      <c r="I9" s="127">
        <v>154</v>
      </c>
      <c r="J9" s="127">
        <v>16</v>
      </c>
      <c r="K9" s="127">
        <v>553</v>
      </c>
      <c r="L9" s="127">
        <v>363</v>
      </c>
      <c r="M9" s="127">
        <v>0</v>
      </c>
      <c r="N9" s="128">
        <v>2</v>
      </c>
      <c r="O9" s="124">
        <f t="shared" si="2"/>
        <v>6347</v>
      </c>
    </row>
    <row r="10" spans="1:15">
      <c r="A10" s="1377"/>
      <c r="B10" s="1379"/>
      <c r="C10" s="1379"/>
      <c r="D10" s="114" t="s">
        <v>230</v>
      </c>
      <c r="E10" s="129">
        <v>2414</v>
      </c>
      <c r="F10" s="130">
        <v>112</v>
      </c>
      <c r="G10" s="130">
        <v>9416</v>
      </c>
      <c r="H10" s="130">
        <v>23</v>
      </c>
      <c r="I10" s="130">
        <v>416</v>
      </c>
      <c r="J10" s="130">
        <v>61</v>
      </c>
      <c r="K10" s="130">
        <v>1351</v>
      </c>
      <c r="L10" s="130">
        <v>452</v>
      </c>
      <c r="M10" s="130">
        <v>5</v>
      </c>
      <c r="N10" s="131">
        <v>8</v>
      </c>
      <c r="O10" s="124">
        <f t="shared" si="2"/>
        <v>14258</v>
      </c>
    </row>
    <row r="11" spans="1:15">
      <c r="A11" s="1377"/>
      <c r="B11" s="1379"/>
      <c r="C11" s="1379"/>
      <c r="D11" s="114" t="s">
        <v>231</v>
      </c>
      <c r="E11" s="129">
        <v>2354</v>
      </c>
      <c r="F11" s="130">
        <v>171</v>
      </c>
      <c r="G11" s="130">
        <v>13708</v>
      </c>
      <c r="H11" s="130">
        <v>48</v>
      </c>
      <c r="I11" s="130">
        <v>181</v>
      </c>
      <c r="J11" s="130">
        <v>73</v>
      </c>
      <c r="K11" s="130">
        <v>1153</v>
      </c>
      <c r="L11" s="130">
        <v>441</v>
      </c>
      <c r="M11" s="130">
        <v>0</v>
      </c>
      <c r="N11" s="131">
        <v>10</v>
      </c>
      <c r="O11" s="124">
        <f t="shared" si="2"/>
        <v>18139</v>
      </c>
    </row>
    <row r="12" spans="1:15">
      <c r="A12" s="1377"/>
      <c r="B12" s="1379"/>
      <c r="C12" s="1379"/>
      <c r="D12" s="114" t="s">
        <v>232</v>
      </c>
      <c r="E12" s="129">
        <v>1198</v>
      </c>
      <c r="F12" s="130">
        <v>90</v>
      </c>
      <c r="G12" s="130">
        <v>5350</v>
      </c>
      <c r="H12" s="130">
        <v>60</v>
      </c>
      <c r="I12" s="130">
        <v>179</v>
      </c>
      <c r="J12" s="130">
        <v>49</v>
      </c>
      <c r="K12" s="130">
        <v>1225</v>
      </c>
      <c r="L12" s="130">
        <v>52</v>
      </c>
      <c r="M12" s="130">
        <v>0</v>
      </c>
      <c r="N12" s="131">
        <v>5</v>
      </c>
      <c r="O12" s="124">
        <f t="shared" si="2"/>
        <v>8208</v>
      </c>
    </row>
    <row r="13" spans="1:15">
      <c r="A13" s="1377"/>
      <c r="B13" s="119"/>
      <c r="C13" s="119"/>
      <c r="D13" s="120"/>
      <c r="E13" s="93">
        <f>E14+E15+E16+E17</f>
        <v>103615</v>
      </c>
      <c r="F13" s="93">
        <f t="shared" ref="F13:N13" si="5">F14+F15+F16+F17</f>
        <v>12547</v>
      </c>
      <c r="G13" s="93">
        <f t="shared" si="5"/>
        <v>36780</v>
      </c>
      <c r="H13" s="93">
        <f t="shared" si="5"/>
        <v>20975</v>
      </c>
      <c r="I13" s="93">
        <f t="shared" si="5"/>
        <v>25618</v>
      </c>
      <c r="J13" s="93">
        <f t="shared" si="5"/>
        <v>1424</v>
      </c>
      <c r="K13" s="93">
        <f t="shared" si="5"/>
        <v>52995</v>
      </c>
      <c r="L13" s="93">
        <f t="shared" si="5"/>
        <v>1497</v>
      </c>
      <c r="M13" s="93">
        <f t="shared" si="5"/>
        <v>672</v>
      </c>
      <c r="N13" s="93">
        <f t="shared" si="5"/>
        <v>2083</v>
      </c>
      <c r="O13" s="125">
        <f t="shared" si="2"/>
        <v>258206</v>
      </c>
    </row>
    <row r="14" spans="1:15">
      <c r="A14" s="1377"/>
      <c r="B14" s="1380" t="s">
        <v>230</v>
      </c>
      <c r="C14" s="1380" t="s">
        <v>229</v>
      </c>
      <c r="D14" s="114" t="s">
        <v>228</v>
      </c>
      <c r="E14" s="129">
        <v>19626</v>
      </c>
      <c r="F14" s="130">
        <v>2708</v>
      </c>
      <c r="G14" s="130">
        <v>4363</v>
      </c>
      <c r="H14" s="130">
        <v>7330</v>
      </c>
      <c r="I14" s="130">
        <v>4470</v>
      </c>
      <c r="J14" s="130">
        <v>214</v>
      </c>
      <c r="K14" s="130">
        <v>10151</v>
      </c>
      <c r="L14" s="130">
        <v>1062</v>
      </c>
      <c r="M14" s="130">
        <v>105</v>
      </c>
      <c r="N14" s="131">
        <v>980</v>
      </c>
      <c r="O14" s="124">
        <f t="shared" si="2"/>
        <v>51009</v>
      </c>
    </row>
    <row r="15" spans="1:15">
      <c r="A15" s="1377"/>
      <c r="B15" s="1379"/>
      <c r="C15" s="1379"/>
      <c r="D15" s="114" t="s">
        <v>230</v>
      </c>
      <c r="E15" s="129">
        <v>28372</v>
      </c>
      <c r="F15" s="130">
        <v>3857</v>
      </c>
      <c r="G15" s="130">
        <v>7576</v>
      </c>
      <c r="H15" s="130">
        <v>5428</v>
      </c>
      <c r="I15" s="130">
        <v>9010</v>
      </c>
      <c r="J15" s="130">
        <v>742</v>
      </c>
      <c r="K15" s="130">
        <v>15126</v>
      </c>
      <c r="L15" s="130">
        <v>396</v>
      </c>
      <c r="M15" s="130">
        <v>151</v>
      </c>
      <c r="N15" s="131">
        <v>469</v>
      </c>
      <c r="O15" s="124">
        <f t="shared" si="2"/>
        <v>71127</v>
      </c>
    </row>
    <row r="16" spans="1:15">
      <c r="A16" s="1377"/>
      <c r="B16" s="1379"/>
      <c r="C16" s="1379"/>
      <c r="D16" s="114" t="s">
        <v>231</v>
      </c>
      <c r="E16" s="129">
        <v>27202</v>
      </c>
      <c r="F16" s="130">
        <v>3009</v>
      </c>
      <c r="G16" s="130">
        <v>16738</v>
      </c>
      <c r="H16" s="130">
        <v>3281</v>
      </c>
      <c r="I16" s="130">
        <v>5756</v>
      </c>
      <c r="J16" s="130">
        <v>243</v>
      </c>
      <c r="K16" s="130">
        <v>12067</v>
      </c>
      <c r="L16" s="130">
        <v>39</v>
      </c>
      <c r="M16" s="130">
        <v>114</v>
      </c>
      <c r="N16" s="131">
        <v>141</v>
      </c>
      <c r="O16" s="124">
        <f t="shared" si="2"/>
        <v>68590</v>
      </c>
    </row>
    <row r="17" spans="1:15">
      <c r="A17" s="1377"/>
      <c r="B17" s="1379"/>
      <c r="C17" s="1379"/>
      <c r="D17" s="114" t="s">
        <v>232</v>
      </c>
      <c r="E17" s="129">
        <v>28415</v>
      </c>
      <c r="F17" s="130">
        <v>2973</v>
      </c>
      <c r="G17" s="130">
        <v>8103</v>
      </c>
      <c r="H17" s="130">
        <v>4936</v>
      </c>
      <c r="I17" s="130">
        <v>6382</v>
      </c>
      <c r="J17" s="130">
        <v>225</v>
      </c>
      <c r="K17" s="130">
        <v>15651</v>
      </c>
      <c r="L17" s="130">
        <v>0</v>
      </c>
      <c r="M17" s="130">
        <v>302</v>
      </c>
      <c r="N17" s="131">
        <v>493</v>
      </c>
      <c r="O17" s="124">
        <f t="shared" si="2"/>
        <v>67480</v>
      </c>
    </row>
    <row r="18" spans="1:15">
      <c r="A18" s="1377"/>
      <c r="B18" s="119"/>
      <c r="C18" s="119"/>
      <c r="D18" s="120"/>
      <c r="E18" s="93">
        <f>E19+E20+E21+E22</f>
        <v>661</v>
      </c>
      <c r="F18" s="93">
        <f t="shared" ref="F18:N18" si="6">F19+F20+F21+F22</f>
        <v>2066</v>
      </c>
      <c r="G18" s="93">
        <f t="shared" si="6"/>
        <v>20531</v>
      </c>
      <c r="H18" s="93">
        <f t="shared" si="6"/>
        <v>16957</v>
      </c>
      <c r="I18" s="93">
        <f t="shared" si="6"/>
        <v>78868</v>
      </c>
      <c r="J18" s="93">
        <f t="shared" si="6"/>
        <v>10537</v>
      </c>
      <c r="K18" s="93">
        <f t="shared" si="6"/>
        <v>178519</v>
      </c>
      <c r="L18" s="93">
        <f t="shared" si="6"/>
        <v>36090</v>
      </c>
      <c r="M18" s="93">
        <f t="shared" si="6"/>
        <v>18885</v>
      </c>
      <c r="N18" s="93">
        <f t="shared" si="6"/>
        <v>3010</v>
      </c>
      <c r="O18" s="125">
        <f t="shared" si="2"/>
        <v>366124</v>
      </c>
    </row>
    <row r="19" spans="1:15">
      <c r="A19" s="1377"/>
      <c r="B19" s="1380" t="s">
        <v>231</v>
      </c>
      <c r="C19" s="1380" t="s">
        <v>229</v>
      </c>
      <c r="D19" s="114" t="s">
        <v>228</v>
      </c>
      <c r="E19" s="129">
        <v>34</v>
      </c>
      <c r="F19" s="130">
        <v>445</v>
      </c>
      <c r="G19" s="130">
        <v>6063</v>
      </c>
      <c r="H19" s="130">
        <v>3970</v>
      </c>
      <c r="I19" s="130">
        <v>14637</v>
      </c>
      <c r="J19" s="130">
        <v>2508</v>
      </c>
      <c r="K19" s="130">
        <v>41964</v>
      </c>
      <c r="L19" s="130">
        <v>8574</v>
      </c>
      <c r="M19" s="130">
        <v>3927</v>
      </c>
      <c r="N19" s="131">
        <v>622</v>
      </c>
      <c r="O19" s="124">
        <f t="shared" si="2"/>
        <v>82744</v>
      </c>
    </row>
    <row r="20" spans="1:15">
      <c r="A20" s="1377"/>
      <c r="B20" s="1379"/>
      <c r="C20" s="1379"/>
      <c r="D20" s="114" t="s">
        <v>230</v>
      </c>
      <c r="E20" s="129">
        <v>276</v>
      </c>
      <c r="F20" s="130">
        <v>591</v>
      </c>
      <c r="G20" s="130">
        <v>3883</v>
      </c>
      <c r="H20" s="130">
        <v>5676</v>
      </c>
      <c r="I20" s="130">
        <v>17110</v>
      </c>
      <c r="J20" s="130">
        <v>2052</v>
      </c>
      <c r="K20" s="130">
        <v>54045</v>
      </c>
      <c r="L20" s="130">
        <v>8017</v>
      </c>
      <c r="M20" s="130">
        <v>4445</v>
      </c>
      <c r="N20" s="131">
        <v>767</v>
      </c>
      <c r="O20" s="124">
        <f t="shared" si="2"/>
        <v>96862</v>
      </c>
    </row>
    <row r="21" spans="1:15">
      <c r="A21" s="1377"/>
      <c r="B21" s="1379"/>
      <c r="C21" s="1379"/>
      <c r="D21" s="114" t="s">
        <v>231</v>
      </c>
      <c r="E21" s="129">
        <v>341</v>
      </c>
      <c r="F21" s="130">
        <v>499</v>
      </c>
      <c r="G21" s="130">
        <v>6280</v>
      </c>
      <c r="H21" s="130">
        <v>3606</v>
      </c>
      <c r="I21" s="130">
        <v>17081</v>
      </c>
      <c r="J21" s="130">
        <v>2801</v>
      </c>
      <c r="K21" s="130">
        <v>33964</v>
      </c>
      <c r="L21" s="130">
        <v>8158</v>
      </c>
      <c r="M21" s="130">
        <v>4594</v>
      </c>
      <c r="N21" s="131">
        <v>918</v>
      </c>
      <c r="O21" s="124">
        <f t="shared" si="2"/>
        <v>78242</v>
      </c>
    </row>
    <row r="22" spans="1:15">
      <c r="A22" s="1377"/>
      <c r="B22" s="1379"/>
      <c r="C22" s="1379"/>
      <c r="D22" s="114" t="s">
        <v>232</v>
      </c>
      <c r="E22" s="129">
        <v>10</v>
      </c>
      <c r="F22" s="130">
        <v>531</v>
      </c>
      <c r="G22" s="130">
        <v>4305</v>
      </c>
      <c r="H22" s="130">
        <v>3705</v>
      </c>
      <c r="I22" s="130">
        <v>30040</v>
      </c>
      <c r="J22" s="130">
        <v>3176</v>
      </c>
      <c r="K22" s="130">
        <v>48546</v>
      </c>
      <c r="L22" s="130">
        <v>11341</v>
      </c>
      <c r="M22" s="130">
        <v>5919</v>
      </c>
      <c r="N22" s="131">
        <v>703</v>
      </c>
      <c r="O22" s="124">
        <f t="shared" si="2"/>
        <v>108276</v>
      </c>
    </row>
    <row r="23" spans="1:15">
      <c r="A23" s="1377"/>
      <c r="B23" s="119"/>
      <c r="C23" s="119"/>
      <c r="D23" s="120"/>
      <c r="E23" s="93">
        <f>E24+E25+E26+E27</f>
        <v>29801</v>
      </c>
      <c r="F23" s="93">
        <f t="shared" ref="F23:N23" si="7">F24+F25+F26+F27</f>
        <v>13718</v>
      </c>
      <c r="G23" s="93">
        <f t="shared" si="7"/>
        <v>50816</v>
      </c>
      <c r="H23" s="93">
        <f t="shared" si="7"/>
        <v>105327</v>
      </c>
      <c r="I23" s="93">
        <f t="shared" si="7"/>
        <v>20210</v>
      </c>
      <c r="J23" s="93">
        <f t="shared" si="7"/>
        <v>23309</v>
      </c>
      <c r="K23" s="93">
        <f t="shared" si="7"/>
        <v>343633</v>
      </c>
      <c r="L23" s="93">
        <f t="shared" si="7"/>
        <v>126799</v>
      </c>
      <c r="M23" s="93">
        <f t="shared" si="7"/>
        <v>80694</v>
      </c>
      <c r="N23" s="93">
        <f t="shared" si="7"/>
        <v>2120</v>
      </c>
      <c r="O23" s="125">
        <f t="shared" si="2"/>
        <v>796427</v>
      </c>
    </row>
    <row r="24" spans="1:15" ht="15" thickBot="1">
      <c r="A24" s="1377"/>
      <c r="B24" s="1381" t="s">
        <v>232</v>
      </c>
      <c r="C24" s="1381" t="s">
        <v>229</v>
      </c>
      <c r="D24" s="114" t="s">
        <v>228</v>
      </c>
      <c r="E24" s="129">
        <v>8121</v>
      </c>
      <c r="F24" s="130">
        <v>181</v>
      </c>
      <c r="G24" s="130">
        <v>5678</v>
      </c>
      <c r="H24" s="130">
        <v>11655</v>
      </c>
      <c r="I24" s="130">
        <v>4202</v>
      </c>
      <c r="J24" s="130">
        <v>1189</v>
      </c>
      <c r="K24" s="130">
        <v>81159</v>
      </c>
      <c r="L24" s="130">
        <v>19673</v>
      </c>
      <c r="M24" s="130">
        <v>7253</v>
      </c>
      <c r="N24" s="131">
        <v>423</v>
      </c>
      <c r="O24" s="124">
        <f t="shared" si="2"/>
        <v>139534</v>
      </c>
    </row>
    <row r="25" spans="1:15">
      <c r="A25" s="1377"/>
      <c r="B25" s="1379"/>
      <c r="C25" s="1379"/>
      <c r="D25" s="114" t="s">
        <v>230</v>
      </c>
      <c r="E25" s="129">
        <v>5123</v>
      </c>
      <c r="F25" s="130">
        <v>12358</v>
      </c>
      <c r="G25" s="130">
        <v>4475</v>
      </c>
      <c r="H25" s="130">
        <v>40575</v>
      </c>
      <c r="I25" s="130">
        <v>5939</v>
      </c>
      <c r="J25" s="130">
        <v>7746</v>
      </c>
      <c r="K25" s="130">
        <v>81573</v>
      </c>
      <c r="L25" s="130">
        <v>32932</v>
      </c>
      <c r="M25" s="130">
        <v>3722</v>
      </c>
      <c r="N25" s="131">
        <v>604</v>
      </c>
      <c r="O25" s="124">
        <f t="shared" si="2"/>
        <v>195047</v>
      </c>
    </row>
    <row r="26" spans="1:15">
      <c r="A26" s="1377"/>
      <c r="B26" s="1379"/>
      <c r="C26" s="1379"/>
      <c r="D26" s="114" t="s">
        <v>231</v>
      </c>
      <c r="E26" s="129">
        <v>5675</v>
      </c>
      <c r="F26" s="130">
        <v>436</v>
      </c>
      <c r="G26" s="130">
        <v>21309</v>
      </c>
      <c r="H26" s="130">
        <v>13644</v>
      </c>
      <c r="I26" s="130">
        <v>2493</v>
      </c>
      <c r="J26" s="130">
        <v>3606</v>
      </c>
      <c r="K26" s="130">
        <v>83554</v>
      </c>
      <c r="L26" s="130">
        <v>22619</v>
      </c>
      <c r="M26" s="130">
        <v>2736</v>
      </c>
      <c r="N26" s="131">
        <v>221</v>
      </c>
      <c r="O26" s="124">
        <f t="shared" si="2"/>
        <v>156293</v>
      </c>
    </row>
    <row r="27" spans="1:15" ht="15" thickBot="1">
      <c r="A27" s="1373"/>
      <c r="B27" s="1374"/>
      <c r="C27" s="1374"/>
      <c r="D27" s="115" t="s">
        <v>232</v>
      </c>
      <c r="E27" s="132">
        <v>10882</v>
      </c>
      <c r="F27" s="133">
        <v>743</v>
      </c>
      <c r="G27" s="133">
        <v>19354</v>
      </c>
      <c r="H27" s="133">
        <v>39453</v>
      </c>
      <c r="I27" s="133">
        <v>7576</v>
      </c>
      <c r="J27" s="133">
        <v>10768</v>
      </c>
      <c r="K27" s="133">
        <v>97347</v>
      </c>
      <c r="L27" s="133">
        <v>51575</v>
      </c>
      <c r="M27" s="133">
        <v>66983</v>
      </c>
      <c r="N27" s="134">
        <v>872</v>
      </c>
      <c r="O27" s="124">
        <f t="shared" si="2"/>
        <v>305553</v>
      </c>
    </row>
    <row r="28" spans="1:15" s="99" customFormat="1"/>
    <row r="29" spans="1:15" s="99" customFormat="1" ht="15" thickBot="1"/>
    <row r="30" spans="1:15" ht="24.75" thickBot="1">
      <c r="A30" s="1358" t="s">
        <v>86</v>
      </c>
      <c r="B30" s="1359"/>
      <c r="C30" s="1359"/>
      <c r="D30" s="1360"/>
      <c r="E30" s="72" t="s">
        <v>216</v>
      </c>
      <c r="F30" s="73" t="s">
        <v>217</v>
      </c>
      <c r="G30" s="73" t="s">
        <v>218</v>
      </c>
      <c r="H30" s="73" t="s">
        <v>219</v>
      </c>
      <c r="I30" s="73" t="s">
        <v>220</v>
      </c>
      <c r="J30" s="73" t="s">
        <v>221</v>
      </c>
      <c r="K30" s="73" t="s">
        <v>222</v>
      </c>
      <c r="L30" s="73" t="s">
        <v>223</v>
      </c>
      <c r="M30" s="73" t="s">
        <v>224</v>
      </c>
      <c r="N30" s="74" t="s">
        <v>225</v>
      </c>
      <c r="O30" s="75"/>
    </row>
    <row r="31" spans="1:15" ht="15" thickBot="1">
      <c r="A31" s="1361"/>
      <c r="B31" s="1362"/>
      <c r="C31" s="1362"/>
      <c r="D31" s="1363"/>
      <c r="E31" s="76" t="s">
        <v>226</v>
      </c>
      <c r="F31" s="77" t="s">
        <v>226</v>
      </c>
      <c r="G31" s="77" t="s">
        <v>226</v>
      </c>
      <c r="H31" s="77" t="s">
        <v>226</v>
      </c>
      <c r="I31" s="77" t="s">
        <v>226</v>
      </c>
      <c r="J31" s="77" t="s">
        <v>226</v>
      </c>
      <c r="K31" s="77" t="s">
        <v>226</v>
      </c>
      <c r="L31" s="77" t="s">
        <v>226</v>
      </c>
      <c r="M31" s="77" t="s">
        <v>226</v>
      </c>
      <c r="N31" s="78" t="s">
        <v>226</v>
      </c>
      <c r="O31" s="75"/>
    </row>
    <row r="32" spans="1:15" ht="15" thickBot="1">
      <c r="A32" s="82"/>
      <c r="B32" s="83"/>
      <c r="C32" s="83"/>
      <c r="D32" s="84"/>
      <c r="E32" s="97">
        <f>E33+E34+E35+E36</f>
        <v>54898</v>
      </c>
      <c r="F32" s="97">
        <f t="shared" ref="F32:N32" si="8">F33+F34+F35+F36</f>
        <v>7593</v>
      </c>
      <c r="G32" s="97">
        <f t="shared" si="8"/>
        <v>76441</v>
      </c>
      <c r="H32" s="97">
        <f t="shared" si="8"/>
        <v>60647</v>
      </c>
      <c r="I32" s="97">
        <f t="shared" si="8"/>
        <v>53838</v>
      </c>
      <c r="J32" s="97">
        <f t="shared" si="8"/>
        <v>14198</v>
      </c>
      <c r="K32" s="97">
        <f t="shared" si="8"/>
        <v>227837</v>
      </c>
      <c r="L32" s="97">
        <f t="shared" si="8"/>
        <v>68563</v>
      </c>
      <c r="M32" s="97">
        <f t="shared" si="8"/>
        <v>32853</v>
      </c>
      <c r="N32" s="97">
        <f t="shared" si="8"/>
        <v>3494</v>
      </c>
      <c r="O32" s="98">
        <f>N32+M32+L32+K32+J32+I32+H32+G32+F32+E32</f>
        <v>600362</v>
      </c>
    </row>
    <row r="33" spans="1:15" ht="15" thickBot="1">
      <c r="A33" s="82"/>
      <c r="B33" s="83"/>
      <c r="C33" s="83"/>
      <c r="D33" s="79" t="s">
        <v>228</v>
      </c>
      <c r="E33" s="85">
        <f>E38+E43+E48+E53</f>
        <v>12521</v>
      </c>
      <c r="F33" s="85">
        <f t="shared" ref="F33:N33" si="9">F38+F43+F48+F53</f>
        <v>954</v>
      </c>
      <c r="G33" s="85">
        <f t="shared" si="9"/>
        <v>12485</v>
      </c>
      <c r="H33" s="85">
        <f t="shared" si="9"/>
        <v>12178</v>
      </c>
      <c r="I33" s="85">
        <f t="shared" si="9"/>
        <v>9089</v>
      </c>
      <c r="J33" s="85">
        <f t="shared" si="9"/>
        <v>2224</v>
      </c>
      <c r="K33" s="85">
        <f t="shared" si="9"/>
        <v>51293</v>
      </c>
      <c r="L33" s="85">
        <f t="shared" si="9"/>
        <v>11815</v>
      </c>
      <c r="M33" s="85">
        <f t="shared" si="9"/>
        <v>6760</v>
      </c>
      <c r="N33" s="85">
        <f t="shared" si="9"/>
        <v>1159</v>
      </c>
      <c r="O33" s="98">
        <f t="shared" ref="O33:O56" si="10">N33+M33+L33+K33+J33+I33+H33+G33+F33+E33</f>
        <v>120478</v>
      </c>
    </row>
    <row r="34" spans="1:15" ht="15" thickBot="1">
      <c r="A34" s="82"/>
      <c r="B34" s="83"/>
      <c r="C34" s="83"/>
      <c r="D34" s="80" t="s">
        <v>230</v>
      </c>
      <c r="E34" s="85">
        <f t="shared" ref="E34:N36" si="11">E39+E44+E49+E54</f>
        <v>13329</v>
      </c>
      <c r="F34" s="85">
        <f t="shared" si="11"/>
        <v>4077</v>
      </c>
      <c r="G34" s="85">
        <f t="shared" si="11"/>
        <v>16683</v>
      </c>
      <c r="H34" s="85">
        <f t="shared" si="11"/>
        <v>21014</v>
      </c>
      <c r="I34" s="85">
        <f t="shared" si="11"/>
        <v>12839</v>
      </c>
      <c r="J34" s="85">
        <f t="shared" si="11"/>
        <v>3528</v>
      </c>
      <c r="K34" s="85">
        <f t="shared" si="11"/>
        <v>59364</v>
      </c>
      <c r="L34" s="85">
        <f t="shared" si="11"/>
        <v>17388</v>
      </c>
      <c r="M34" s="85">
        <f t="shared" si="11"/>
        <v>4240</v>
      </c>
      <c r="N34" s="85">
        <f t="shared" si="11"/>
        <v>721</v>
      </c>
      <c r="O34" s="98">
        <f t="shared" si="10"/>
        <v>153183</v>
      </c>
    </row>
    <row r="35" spans="1:15" ht="15" thickBot="1">
      <c r="A35" s="82"/>
      <c r="B35" s="83"/>
      <c r="C35" s="83"/>
      <c r="D35" s="80" t="s">
        <v>231</v>
      </c>
      <c r="E35" s="85">
        <f t="shared" si="11"/>
        <v>13331</v>
      </c>
      <c r="F35" s="85">
        <f t="shared" si="11"/>
        <v>1115</v>
      </c>
      <c r="G35" s="85">
        <f t="shared" si="11"/>
        <v>30834</v>
      </c>
      <c r="H35" s="85">
        <f t="shared" si="11"/>
        <v>8035</v>
      </c>
      <c r="I35" s="85">
        <f t="shared" si="11"/>
        <v>9776</v>
      </c>
      <c r="J35" s="85">
        <f t="shared" si="11"/>
        <v>2816</v>
      </c>
      <c r="K35" s="85">
        <f t="shared" si="11"/>
        <v>49743</v>
      </c>
      <c r="L35" s="85">
        <f t="shared" si="11"/>
        <v>15801</v>
      </c>
      <c r="M35" s="85">
        <f t="shared" si="11"/>
        <v>3710</v>
      </c>
      <c r="N35" s="85">
        <f t="shared" si="11"/>
        <v>647</v>
      </c>
      <c r="O35" s="98">
        <f t="shared" si="10"/>
        <v>135808</v>
      </c>
    </row>
    <row r="36" spans="1:15" ht="15" thickBot="1">
      <c r="A36" s="82"/>
      <c r="B36" s="83"/>
      <c r="C36" s="83"/>
      <c r="D36" s="80" t="s">
        <v>232</v>
      </c>
      <c r="E36" s="85">
        <f t="shared" si="11"/>
        <v>15717</v>
      </c>
      <c r="F36" s="85">
        <f t="shared" si="11"/>
        <v>1447</v>
      </c>
      <c r="G36" s="85">
        <f t="shared" si="11"/>
        <v>16439</v>
      </c>
      <c r="H36" s="85">
        <f t="shared" si="11"/>
        <v>19420</v>
      </c>
      <c r="I36" s="85">
        <f t="shared" si="11"/>
        <v>22134</v>
      </c>
      <c r="J36" s="85">
        <f t="shared" si="11"/>
        <v>5630</v>
      </c>
      <c r="K36" s="85">
        <f t="shared" si="11"/>
        <v>67437</v>
      </c>
      <c r="L36" s="85">
        <f t="shared" si="11"/>
        <v>23559</v>
      </c>
      <c r="M36" s="85">
        <f t="shared" si="11"/>
        <v>18143</v>
      </c>
      <c r="N36" s="85">
        <f t="shared" si="11"/>
        <v>967</v>
      </c>
      <c r="O36" s="98">
        <f t="shared" si="10"/>
        <v>190893</v>
      </c>
    </row>
    <row r="37" spans="1:15" ht="15" thickBot="1">
      <c r="A37" s="82"/>
      <c r="B37" s="83"/>
      <c r="C37" s="83"/>
      <c r="D37" s="84"/>
      <c r="E37" s="86">
        <f>E38+E39+E40+E41</f>
        <v>6694</v>
      </c>
      <c r="F37" s="86">
        <f t="shared" ref="F37:N37" si="12">F38+F39+F40+F41</f>
        <v>460</v>
      </c>
      <c r="G37" s="86">
        <f t="shared" si="12"/>
        <v>21257</v>
      </c>
      <c r="H37" s="86">
        <f t="shared" si="12"/>
        <v>123</v>
      </c>
      <c r="I37" s="86">
        <f t="shared" si="12"/>
        <v>759</v>
      </c>
      <c r="J37" s="86">
        <f t="shared" si="12"/>
        <v>199</v>
      </c>
      <c r="K37" s="86">
        <f t="shared" si="12"/>
        <v>3879</v>
      </c>
      <c r="L37" s="86">
        <f t="shared" si="12"/>
        <v>1256</v>
      </c>
      <c r="M37" s="86">
        <f t="shared" si="12"/>
        <v>5</v>
      </c>
      <c r="N37" s="86">
        <f t="shared" si="12"/>
        <v>24</v>
      </c>
      <c r="O37" s="98">
        <f t="shared" si="10"/>
        <v>34656</v>
      </c>
    </row>
    <row r="38" spans="1:15" ht="15" thickBot="1">
      <c r="A38" s="1364" t="s">
        <v>227</v>
      </c>
      <c r="B38" s="1366" t="s">
        <v>228</v>
      </c>
      <c r="C38" s="1366" t="s">
        <v>229</v>
      </c>
      <c r="D38" s="79" t="s">
        <v>228</v>
      </c>
      <c r="E38" s="87">
        <v>1444</v>
      </c>
      <c r="F38" s="88">
        <v>106</v>
      </c>
      <c r="G38" s="88">
        <v>2600</v>
      </c>
      <c r="H38" s="88">
        <v>15</v>
      </c>
      <c r="I38" s="88">
        <v>136</v>
      </c>
      <c r="J38" s="88">
        <v>16</v>
      </c>
      <c r="K38" s="88">
        <v>522</v>
      </c>
      <c r="L38" s="88">
        <v>351</v>
      </c>
      <c r="M38" s="88">
        <v>0</v>
      </c>
      <c r="N38" s="89">
        <v>2</v>
      </c>
      <c r="O38" s="98">
        <f t="shared" si="10"/>
        <v>5192</v>
      </c>
    </row>
    <row r="39" spans="1:15">
      <c r="A39" s="1365"/>
      <c r="B39" s="1367"/>
      <c r="C39" s="1367"/>
      <c r="D39" s="80" t="s">
        <v>230</v>
      </c>
      <c r="E39" s="90">
        <v>2110</v>
      </c>
      <c r="F39" s="91">
        <v>105</v>
      </c>
      <c r="G39" s="91">
        <v>6282</v>
      </c>
      <c r="H39" s="91">
        <v>20</v>
      </c>
      <c r="I39" s="91">
        <v>272</v>
      </c>
      <c r="J39" s="91">
        <v>61</v>
      </c>
      <c r="K39" s="91">
        <v>1173</v>
      </c>
      <c r="L39" s="91">
        <v>431</v>
      </c>
      <c r="M39" s="91">
        <v>5</v>
      </c>
      <c r="N39" s="92">
        <v>8</v>
      </c>
      <c r="O39" s="98">
        <f t="shared" si="10"/>
        <v>10467</v>
      </c>
    </row>
    <row r="40" spans="1:15">
      <c r="A40" s="1365"/>
      <c r="B40" s="1367"/>
      <c r="C40" s="1367"/>
      <c r="D40" s="80" t="s">
        <v>231</v>
      </c>
      <c r="E40" s="90">
        <v>2042</v>
      </c>
      <c r="F40" s="91">
        <v>160</v>
      </c>
      <c r="G40" s="91">
        <v>8720</v>
      </c>
      <c r="H40" s="91">
        <v>28</v>
      </c>
      <c r="I40" s="91">
        <v>178</v>
      </c>
      <c r="J40" s="91">
        <v>73</v>
      </c>
      <c r="K40" s="91">
        <v>1098</v>
      </c>
      <c r="L40" s="91">
        <v>440</v>
      </c>
      <c r="M40" s="91">
        <v>0</v>
      </c>
      <c r="N40" s="92">
        <v>10</v>
      </c>
      <c r="O40" s="98">
        <f t="shared" si="10"/>
        <v>12749</v>
      </c>
    </row>
    <row r="41" spans="1:15">
      <c r="A41" s="1365"/>
      <c r="B41" s="1367"/>
      <c r="C41" s="1367"/>
      <c r="D41" s="80" t="s">
        <v>232</v>
      </c>
      <c r="E41" s="90">
        <v>1098</v>
      </c>
      <c r="F41" s="91">
        <v>89</v>
      </c>
      <c r="G41" s="91">
        <v>3655</v>
      </c>
      <c r="H41" s="91">
        <v>60</v>
      </c>
      <c r="I41" s="91">
        <v>173</v>
      </c>
      <c r="J41" s="91">
        <v>49</v>
      </c>
      <c r="K41" s="91">
        <v>1086</v>
      </c>
      <c r="L41" s="91">
        <v>34</v>
      </c>
      <c r="M41" s="91">
        <v>0</v>
      </c>
      <c r="N41" s="92">
        <v>4</v>
      </c>
      <c r="O41" s="98">
        <f t="shared" si="10"/>
        <v>6248</v>
      </c>
    </row>
    <row r="42" spans="1:15">
      <c r="A42" s="1365"/>
      <c r="B42" s="83"/>
      <c r="C42" s="83"/>
      <c r="D42" s="80"/>
      <c r="E42" s="93">
        <f>E43+E44+E45+E46</f>
        <v>30131</v>
      </c>
      <c r="F42" s="93">
        <f t="shared" ref="F42:N42" si="13">F43+F44+F45+F46</f>
        <v>2367</v>
      </c>
      <c r="G42" s="93">
        <f t="shared" si="13"/>
        <v>19453</v>
      </c>
      <c r="H42" s="93">
        <f t="shared" si="13"/>
        <v>12394</v>
      </c>
      <c r="I42" s="93">
        <f t="shared" si="13"/>
        <v>7983</v>
      </c>
      <c r="J42" s="93">
        <f t="shared" si="13"/>
        <v>472</v>
      </c>
      <c r="K42" s="93">
        <f t="shared" si="13"/>
        <v>17335</v>
      </c>
      <c r="L42" s="93">
        <f t="shared" si="13"/>
        <v>515</v>
      </c>
      <c r="M42" s="93">
        <f t="shared" si="13"/>
        <v>348</v>
      </c>
      <c r="N42" s="93">
        <f t="shared" si="13"/>
        <v>1256</v>
      </c>
      <c r="O42" s="98">
        <f t="shared" si="10"/>
        <v>92254</v>
      </c>
    </row>
    <row r="43" spans="1:15">
      <c r="A43" s="1365"/>
      <c r="B43" s="1368" t="s">
        <v>230</v>
      </c>
      <c r="C43" s="1368" t="s">
        <v>229</v>
      </c>
      <c r="D43" s="80" t="s">
        <v>228</v>
      </c>
      <c r="E43" s="90">
        <v>6252</v>
      </c>
      <c r="F43" s="91">
        <v>463</v>
      </c>
      <c r="G43" s="91">
        <v>2690</v>
      </c>
      <c r="H43" s="91">
        <v>5261</v>
      </c>
      <c r="I43" s="91">
        <v>1721</v>
      </c>
      <c r="J43" s="91">
        <v>58</v>
      </c>
      <c r="K43" s="91">
        <v>3208</v>
      </c>
      <c r="L43" s="91">
        <v>440</v>
      </c>
      <c r="M43" s="91">
        <v>48</v>
      </c>
      <c r="N43" s="92">
        <v>713</v>
      </c>
      <c r="O43" s="98">
        <f t="shared" si="10"/>
        <v>20854</v>
      </c>
    </row>
    <row r="44" spans="1:15">
      <c r="A44" s="1365"/>
      <c r="B44" s="1367"/>
      <c r="C44" s="1367"/>
      <c r="D44" s="80" t="s">
        <v>230</v>
      </c>
      <c r="E44" s="90">
        <v>7883</v>
      </c>
      <c r="F44" s="91">
        <v>814</v>
      </c>
      <c r="G44" s="91">
        <v>4906</v>
      </c>
      <c r="H44" s="91">
        <v>3358</v>
      </c>
      <c r="I44" s="91">
        <v>2794</v>
      </c>
      <c r="J44" s="91">
        <v>184</v>
      </c>
      <c r="K44" s="91">
        <v>5209</v>
      </c>
      <c r="L44" s="91">
        <v>59</v>
      </c>
      <c r="M44" s="91">
        <v>76</v>
      </c>
      <c r="N44" s="92">
        <v>204</v>
      </c>
      <c r="O44" s="98">
        <f t="shared" si="10"/>
        <v>25487</v>
      </c>
    </row>
    <row r="45" spans="1:15">
      <c r="A45" s="1365"/>
      <c r="B45" s="1367"/>
      <c r="C45" s="1367"/>
      <c r="D45" s="80" t="s">
        <v>231</v>
      </c>
      <c r="E45" s="90">
        <v>7635</v>
      </c>
      <c r="F45" s="91">
        <v>573</v>
      </c>
      <c r="G45" s="91">
        <v>7858</v>
      </c>
      <c r="H45" s="91">
        <v>1343</v>
      </c>
      <c r="I45" s="91">
        <v>1154</v>
      </c>
      <c r="J45" s="91">
        <v>93</v>
      </c>
      <c r="K45" s="91">
        <v>3777</v>
      </c>
      <c r="L45" s="91">
        <v>16</v>
      </c>
      <c r="M45" s="91">
        <v>68</v>
      </c>
      <c r="N45" s="92">
        <v>69</v>
      </c>
      <c r="O45" s="98">
        <f t="shared" si="10"/>
        <v>22586</v>
      </c>
    </row>
    <row r="46" spans="1:15">
      <c r="A46" s="1365"/>
      <c r="B46" s="1367"/>
      <c r="C46" s="1367"/>
      <c r="D46" s="80" t="s">
        <v>232</v>
      </c>
      <c r="E46" s="90">
        <v>8361</v>
      </c>
      <c r="F46" s="91">
        <v>517</v>
      </c>
      <c r="G46" s="91">
        <v>3999</v>
      </c>
      <c r="H46" s="91">
        <v>2432</v>
      </c>
      <c r="I46" s="91">
        <v>2314</v>
      </c>
      <c r="J46" s="91">
        <v>137</v>
      </c>
      <c r="K46" s="91">
        <v>5141</v>
      </c>
      <c r="L46" s="91">
        <v>0</v>
      </c>
      <c r="M46" s="91">
        <v>156</v>
      </c>
      <c r="N46" s="92">
        <v>270</v>
      </c>
      <c r="O46" s="98">
        <f t="shared" si="10"/>
        <v>23327</v>
      </c>
    </row>
    <row r="47" spans="1:15">
      <c r="A47" s="1365"/>
      <c r="B47" s="83"/>
      <c r="C47" s="83"/>
      <c r="D47" s="80"/>
      <c r="E47" s="93">
        <f>E48+E49+E50+E51</f>
        <v>243</v>
      </c>
      <c r="F47" s="93">
        <f t="shared" ref="F47:N47" si="14">F48+F49+F50+F51</f>
        <v>1222</v>
      </c>
      <c r="G47" s="93">
        <f t="shared" si="14"/>
        <v>13513</v>
      </c>
      <c r="H47" s="93">
        <f t="shared" si="14"/>
        <v>9457</v>
      </c>
      <c r="I47" s="93">
        <f t="shared" si="14"/>
        <v>38661</v>
      </c>
      <c r="J47" s="93">
        <f t="shared" si="14"/>
        <v>5701</v>
      </c>
      <c r="K47" s="93">
        <f t="shared" si="14"/>
        <v>91407</v>
      </c>
      <c r="L47" s="93">
        <f t="shared" si="14"/>
        <v>15408</v>
      </c>
      <c r="M47" s="93">
        <f t="shared" si="14"/>
        <v>11648</v>
      </c>
      <c r="N47" s="93">
        <f t="shared" si="14"/>
        <v>1492</v>
      </c>
      <c r="O47" s="98">
        <f t="shared" si="10"/>
        <v>188752</v>
      </c>
    </row>
    <row r="48" spans="1:15">
      <c r="A48" s="1365"/>
      <c r="B48" s="1368" t="s">
        <v>231</v>
      </c>
      <c r="C48" s="1368" t="s">
        <v>229</v>
      </c>
      <c r="D48" s="80" t="s">
        <v>228</v>
      </c>
      <c r="E48" s="90">
        <v>17</v>
      </c>
      <c r="F48" s="91">
        <v>307</v>
      </c>
      <c r="G48" s="91">
        <v>3786</v>
      </c>
      <c r="H48" s="91">
        <v>2271</v>
      </c>
      <c r="I48" s="91">
        <v>5900</v>
      </c>
      <c r="J48" s="91">
        <v>1638</v>
      </c>
      <c r="K48" s="91">
        <v>20685</v>
      </c>
      <c r="L48" s="91">
        <v>3555</v>
      </c>
      <c r="M48" s="91">
        <v>1897</v>
      </c>
      <c r="N48" s="92">
        <v>263</v>
      </c>
      <c r="O48" s="98">
        <f t="shared" si="10"/>
        <v>40319</v>
      </c>
    </row>
    <row r="49" spans="1:15">
      <c r="A49" s="1365"/>
      <c r="B49" s="1367"/>
      <c r="C49" s="1367"/>
      <c r="D49" s="80" t="s">
        <v>230</v>
      </c>
      <c r="E49" s="90">
        <v>51</v>
      </c>
      <c r="F49" s="91">
        <v>234</v>
      </c>
      <c r="G49" s="91">
        <v>2644</v>
      </c>
      <c r="H49" s="91">
        <v>2771</v>
      </c>
      <c r="I49" s="91">
        <v>7950</v>
      </c>
      <c r="J49" s="91">
        <v>900</v>
      </c>
      <c r="K49" s="91">
        <v>24901</v>
      </c>
      <c r="L49" s="91">
        <v>3400</v>
      </c>
      <c r="M49" s="91">
        <v>2822</v>
      </c>
      <c r="N49" s="92">
        <v>370</v>
      </c>
      <c r="O49" s="98">
        <f t="shared" si="10"/>
        <v>46043</v>
      </c>
    </row>
    <row r="50" spans="1:15">
      <c r="A50" s="1365"/>
      <c r="B50" s="1367"/>
      <c r="C50" s="1367"/>
      <c r="D50" s="80" t="s">
        <v>231</v>
      </c>
      <c r="E50" s="90">
        <v>170</v>
      </c>
      <c r="F50" s="91">
        <v>252</v>
      </c>
      <c r="G50" s="91">
        <v>4022</v>
      </c>
      <c r="H50" s="91">
        <v>1925</v>
      </c>
      <c r="I50" s="91">
        <v>7683</v>
      </c>
      <c r="J50" s="91">
        <v>1347</v>
      </c>
      <c r="K50" s="91">
        <v>16640</v>
      </c>
      <c r="L50" s="91">
        <v>3571</v>
      </c>
      <c r="M50" s="91">
        <v>2756</v>
      </c>
      <c r="N50" s="92">
        <v>520</v>
      </c>
      <c r="O50" s="98">
        <f t="shared" si="10"/>
        <v>38886</v>
      </c>
    </row>
    <row r="51" spans="1:15">
      <c r="A51" s="1365"/>
      <c r="B51" s="1367"/>
      <c r="C51" s="1367"/>
      <c r="D51" s="80" t="s">
        <v>232</v>
      </c>
      <c r="E51" s="90">
        <v>5</v>
      </c>
      <c r="F51" s="91">
        <v>429</v>
      </c>
      <c r="G51" s="91">
        <v>3061</v>
      </c>
      <c r="H51" s="91">
        <v>2490</v>
      </c>
      <c r="I51" s="91">
        <v>17128</v>
      </c>
      <c r="J51" s="91">
        <v>1816</v>
      </c>
      <c r="K51" s="91">
        <v>29181</v>
      </c>
      <c r="L51" s="91">
        <v>4882</v>
      </c>
      <c r="M51" s="91">
        <v>4173</v>
      </c>
      <c r="N51" s="92">
        <v>339</v>
      </c>
      <c r="O51" s="98">
        <f t="shared" si="10"/>
        <v>63504</v>
      </c>
    </row>
    <row r="52" spans="1:15">
      <c r="A52" s="1365"/>
      <c r="B52" s="83"/>
      <c r="C52" s="83"/>
      <c r="D52" s="80"/>
      <c r="E52" s="93">
        <f>E53+E54+E55+E56</f>
        <v>17830</v>
      </c>
      <c r="F52" s="93">
        <f t="shared" ref="F52:N52" si="15">F53+F54+F55+F56</f>
        <v>3544</v>
      </c>
      <c r="G52" s="93">
        <f t="shared" si="15"/>
        <v>22218</v>
      </c>
      <c r="H52" s="93">
        <f t="shared" si="15"/>
        <v>38673</v>
      </c>
      <c r="I52" s="93">
        <f t="shared" si="15"/>
        <v>6435</v>
      </c>
      <c r="J52" s="93">
        <f t="shared" si="15"/>
        <v>7826</v>
      </c>
      <c r="K52" s="93">
        <f t="shared" si="15"/>
        <v>115216</v>
      </c>
      <c r="L52" s="93">
        <f t="shared" si="15"/>
        <v>51384</v>
      </c>
      <c r="M52" s="93">
        <f t="shared" si="15"/>
        <v>20852</v>
      </c>
      <c r="N52" s="93">
        <f t="shared" si="15"/>
        <v>722</v>
      </c>
      <c r="O52" s="98">
        <f t="shared" si="10"/>
        <v>284700</v>
      </c>
    </row>
    <row r="53" spans="1:15" ht="15" thickBot="1">
      <c r="A53" s="1365"/>
      <c r="B53" s="1369" t="s">
        <v>232</v>
      </c>
      <c r="C53" s="1369" t="s">
        <v>229</v>
      </c>
      <c r="D53" s="80" t="s">
        <v>228</v>
      </c>
      <c r="E53" s="90">
        <v>4808</v>
      </c>
      <c r="F53" s="91">
        <v>78</v>
      </c>
      <c r="G53" s="91">
        <v>3409</v>
      </c>
      <c r="H53" s="91">
        <v>4631</v>
      </c>
      <c r="I53" s="91">
        <v>1332</v>
      </c>
      <c r="J53" s="91">
        <v>512</v>
      </c>
      <c r="K53" s="91">
        <v>26878</v>
      </c>
      <c r="L53" s="91">
        <v>7469</v>
      </c>
      <c r="M53" s="91">
        <v>4815</v>
      </c>
      <c r="N53" s="92">
        <v>181</v>
      </c>
      <c r="O53" s="98">
        <f t="shared" si="10"/>
        <v>54113</v>
      </c>
    </row>
    <row r="54" spans="1:15">
      <c r="A54" s="1365"/>
      <c r="B54" s="1367"/>
      <c r="C54" s="1367"/>
      <c r="D54" s="80" t="s">
        <v>230</v>
      </c>
      <c r="E54" s="90">
        <v>3285</v>
      </c>
      <c r="F54" s="91">
        <v>2924</v>
      </c>
      <c r="G54" s="91">
        <v>2851</v>
      </c>
      <c r="H54" s="91">
        <v>14865</v>
      </c>
      <c r="I54" s="91">
        <v>1823</v>
      </c>
      <c r="J54" s="91">
        <v>2383</v>
      </c>
      <c r="K54" s="91">
        <v>28081</v>
      </c>
      <c r="L54" s="91">
        <v>13498</v>
      </c>
      <c r="M54" s="91">
        <v>1337</v>
      </c>
      <c r="N54" s="92">
        <v>139</v>
      </c>
      <c r="O54" s="98">
        <f t="shared" si="10"/>
        <v>71186</v>
      </c>
    </row>
    <row r="55" spans="1:15">
      <c r="A55" s="1365"/>
      <c r="B55" s="1367"/>
      <c r="C55" s="1367"/>
      <c r="D55" s="80" t="s">
        <v>231</v>
      </c>
      <c r="E55" s="90">
        <v>3484</v>
      </c>
      <c r="F55" s="91">
        <v>130</v>
      </c>
      <c r="G55" s="91">
        <v>10234</v>
      </c>
      <c r="H55" s="91">
        <v>4739</v>
      </c>
      <c r="I55" s="91">
        <v>761</v>
      </c>
      <c r="J55" s="91">
        <v>1303</v>
      </c>
      <c r="K55" s="91">
        <v>28228</v>
      </c>
      <c r="L55" s="91">
        <v>11774</v>
      </c>
      <c r="M55" s="91">
        <v>886</v>
      </c>
      <c r="N55" s="92">
        <v>48</v>
      </c>
      <c r="O55" s="98">
        <f t="shared" si="10"/>
        <v>61587</v>
      </c>
    </row>
    <row r="56" spans="1:15" ht="15" thickBot="1">
      <c r="A56" s="1361"/>
      <c r="B56" s="1362"/>
      <c r="C56" s="1362"/>
      <c r="D56" s="81" t="s">
        <v>232</v>
      </c>
      <c r="E56" s="94">
        <v>6253</v>
      </c>
      <c r="F56" s="95">
        <v>412</v>
      </c>
      <c r="G56" s="95">
        <v>5724</v>
      </c>
      <c r="H56" s="95">
        <v>14438</v>
      </c>
      <c r="I56" s="95">
        <v>2519</v>
      </c>
      <c r="J56" s="95">
        <v>3628</v>
      </c>
      <c r="K56" s="95">
        <v>32029</v>
      </c>
      <c r="L56" s="95">
        <v>18643</v>
      </c>
      <c r="M56" s="95">
        <v>13814</v>
      </c>
      <c r="N56" s="96">
        <v>354</v>
      </c>
      <c r="O56" s="98">
        <f t="shared" si="10"/>
        <v>97814</v>
      </c>
    </row>
    <row r="57" spans="1:15" ht="15" thickBot="1">
      <c r="A57" s="82"/>
      <c r="B57" s="83"/>
      <c r="C57" s="83"/>
      <c r="D57" s="84"/>
      <c r="E57" s="45">
        <f t="shared" ref="E57:O57" si="16">E3/E32</f>
        <v>2.6</v>
      </c>
      <c r="F57" s="45">
        <f t="shared" si="16"/>
        <v>3.8</v>
      </c>
      <c r="G57" s="45">
        <f t="shared" si="16"/>
        <v>1.8</v>
      </c>
      <c r="H57" s="45">
        <f t="shared" si="16"/>
        <v>2.4</v>
      </c>
      <c r="I57" s="45">
        <f t="shared" si="16"/>
        <v>2.2999999999999998</v>
      </c>
      <c r="J57" s="45">
        <f t="shared" si="16"/>
        <v>2.5</v>
      </c>
      <c r="K57" s="45">
        <f t="shared" si="16"/>
        <v>2.5</v>
      </c>
      <c r="L57" s="45">
        <f t="shared" si="16"/>
        <v>2.4</v>
      </c>
      <c r="M57" s="45">
        <f t="shared" si="16"/>
        <v>3.1</v>
      </c>
      <c r="N57" s="45">
        <f t="shared" si="16"/>
        <v>2.1</v>
      </c>
      <c r="O57" s="135">
        <f t="shared" si="16"/>
        <v>2.4</v>
      </c>
    </row>
    <row r="58" spans="1:15" ht="15" thickBot="1">
      <c r="A58" s="82"/>
      <c r="B58" s="83"/>
      <c r="C58" s="83"/>
      <c r="D58" s="79" t="s">
        <v>228</v>
      </c>
      <c r="E58" s="45">
        <f t="shared" ref="E58:O81" si="17">E4/E33</f>
        <v>2.2999999999999998</v>
      </c>
      <c r="F58" s="45">
        <f t="shared" si="17"/>
        <v>3.6</v>
      </c>
      <c r="G58" s="45">
        <f t="shared" si="17"/>
        <v>1.6</v>
      </c>
      <c r="H58" s="45">
        <f t="shared" si="17"/>
        <v>1.9</v>
      </c>
      <c r="I58" s="45">
        <f t="shared" si="17"/>
        <v>2.6</v>
      </c>
      <c r="J58" s="45">
        <f t="shared" si="17"/>
        <v>1.8</v>
      </c>
      <c r="K58" s="45">
        <f t="shared" si="17"/>
        <v>2.6</v>
      </c>
      <c r="L58" s="45">
        <f t="shared" si="17"/>
        <v>2.5</v>
      </c>
      <c r="M58" s="45">
        <f t="shared" si="17"/>
        <v>1.7</v>
      </c>
      <c r="N58" s="45">
        <f t="shared" si="17"/>
        <v>1.7</v>
      </c>
      <c r="O58" s="135">
        <f t="shared" si="17"/>
        <v>2.2999999999999998</v>
      </c>
    </row>
    <row r="59" spans="1:15" ht="15" thickBot="1">
      <c r="A59" s="82"/>
      <c r="B59" s="83"/>
      <c r="C59" s="83"/>
      <c r="D59" s="80" t="s">
        <v>230</v>
      </c>
      <c r="E59" s="45">
        <f t="shared" si="17"/>
        <v>2.7</v>
      </c>
      <c r="F59" s="45">
        <f t="shared" si="17"/>
        <v>4.0999999999999996</v>
      </c>
      <c r="G59" s="45">
        <f t="shared" si="17"/>
        <v>1.5</v>
      </c>
      <c r="H59" s="45">
        <f t="shared" si="17"/>
        <v>2.5</v>
      </c>
      <c r="I59" s="45">
        <f t="shared" si="17"/>
        <v>2.5</v>
      </c>
      <c r="J59" s="45">
        <f t="shared" si="17"/>
        <v>3</v>
      </c>
      <c r="K59" s="45">
        <f t="shared" si="17"/>
        <v>2.6</v>
      </c>
      <c r="L59" s="45">
        <f t="shared" si="17"/>
        <v>2.4</v>
      </c>
      <c r="M59" s="45">
        <f t="shared" si="17"/>
        <v>2</v>
      </c>
      <c r="N59" s="45">
        <f t="shared" si="17"/>
        <v>2.6</v>
      </c>
      <c r="O59" s="135">
        <f t="shared" si="17"/>
        <v>2.5</v>
      </c>
    </row>
    <row r="60" spans="1:15" ht="15" thickBot="1">
      <c r="A60" s="82"/>
      <c r="B60" s="83"/>
      <c r="C60" s="83"/>
      <c r="D60" s="80" t="s">
        <v>231</v>
      </c>
      <c r="E60" s="45">
        <f t="shared" si="17"/>
        <v>2.7</v>
      </c>
      <c r="F60" s="45">
        <f t="shared" si="17"/>
        <v>3.7</v>
      </c>
      <c r="G60" s="45">
        <f t="shared" si="17"/>
        <v>1.9</v>
      </c>
      <c r="H60" s="45">
        <f t="shared" si="17"/>
        <v>2.6</v>
      </c>
      <c r="I60" s="45">
        <f t="shared" si="17"/>
        <v>2.6</v>
      </c>
      <c r="J60" s="45">
        <f t="shared" si="17"/>
        <v>2.4</v>
      </c>
      <c r="K60" s="45">
        <f t="shared" si="17"/>
        <v>2.6</v>
      </c>
      <c r="L60" s="45">
        <f t="shared" si="17"/>
        <v>2</v>
      </c>
      <c r="M60" s="45">
        <f t="shared" si="17"/>
        <v>2</v>
      </c>
      <c r="N60" s="45">
        <f t="shared" si="17"/>
        <v>2</v>
      </c>
      <c r="O60" s="135">
        <f t="shared" si="17"/>
        <v>2.4</v>
      </c>
    </row>
    <row r="61" spans="1:15" ht="15" thickBot="1">
      <c r="A61" s="82"/>
      <c r="B61" s="83"/>
      <c r="C61" s="83"/>
      <c r="D61" s="80" t="s">
        <v>232</v>
      </c>
      <c r="E61" s="45">
        <f t="shared" si="17"/>
        <v>2.6</v>
      </c>
      <c r="F61" s="45">
        <f t="shared" si="17"/>
        <v>3</v>
      </c>
      <c r="G61" s="45">
        <f t="shared" si="17"/>
        <v>2.2999999999999998</v>
      </c>
      <c r="H61" s="45">
        <f t="shared" si="17"/>
        <v>2.5</v>
      </c>
      <c r="I61" s="45">
        <f t="shared" si="17"/>
        <v>2</v>
      </c>
      <c r="J61" s="45">
        <f t="shared" si="17"/>
        <v>2.5</v>
      </c>
      <c r="K61" s="45">
        <f t="shared" si="17"/>
        <v>2.4</v>
      </c>
      <c r="L61" s="45">
        <f t="shared" si="17"/>
        <v>2.7</v>
      </c>
      <c r="M61" s="45">
        <f t="shared" si="17"/>
        <v>4</v>
      </c>
      <c r="N61" s="45">
        <f t="shared" si="17"/>
        <v>2.1</v>
      </c>
      <c r="O61" s="135">
        <f t="shared" si="17"/>
        <v>2.6</v>
      </c>
    </row>
    <row r="62" spans="1:15" ht="15" thickBot="1">
      <c r="A62" s="82"/>
      <c r="B62" s="83"/>
      <c r="C62" s="83"/>
      <c r="D62" s="84"/>
      <c r="E62" s="45">
        <f t="shared" si="17"/>
        <v>1.1000000000000001</v>
      </c>
      <c r="F62" s="45">
        <f t="shared" si="17"/>
        <v>1.1000000000000001</v>
      </c>
      <c r="G62" s="45">
        <f t="shared" si="17"/>
        <v>1.5</v>
      </c>
      <c r="H62" s="45">
        <f t="shared" si="17"/>
        <v>1.8</v>
      </c>
      <c r="I62" s="45">
        <f t="shared" si="17"/>
        <v>1.2</v>
      </c>
      <c r="J62" s="45">
        <f t="shared" si="17"/>
        <v>1</v>
      </c>
      <c r="K62" s="45">
        <f t="shared" si="17"/>
        <v>1.1000000000000001</v>
      </c>
      <c r="L62" s="45">
        <f t="shared" si="17"/>
        <v>1</v>
      </c>
      <c r="M62" s="45">
        <f t="shared" si="17"/>
        <v>1</v>
      </c>
      <c r="N62" s="45">
        <f t="shared" si="17"/>
        <v>1</v>
      </c>
      <c r="O62" s="135">
        <f t="shared" si="17"/>
        <v>1.4</v>
      </c>
    </row>
    <row r="63" spans="1:15" ht="15" thickBot="1">
      <c r="A63" s="1364" t="s">
        <v>227</v>
      </c>
      <c r="B63" s="1366" t="s">
        <v>228</v>
      </c>
      <c r="C63" s="1366" t="s">
        <v>229</v>
      </c>
      <c r="D63" s="79" t="s">
        <v>228</v>
      </c>
      <c r="E63" s="45">
        <f t="shared" si="17"/>
        <v>1</v>
      </c>
      <c r="F63" s="45">
        <f t="shared" si="17"/>
        <v>1.1000000000000001</v>
      </c>
      <c r="G63" s="45">
        <f t="shared" si="17"/>
        <v>1.4</v>
      </c>
      <c r="H63" s="45">
        <f t="shared" si="17"/>
        <v>6.1</v>
      </c>
      <c r="I63" s="45">
        <f t="shared" si="17"/>
        <v>1.1000000000000001</v>
      </c>
      <c r="J63" s="45">
        <f t="shared" si="17"/>
        <v>1</v>
      </c>
      <c r="K63" s="45">
        <f t="shared" si="17"/>
        <v>1.1000000000000001</v>
      </c>
      <c r="L63" s="45">
        <f t="shared" si="17"/>
        <v>1</v>
      </c>
      <c r="M63" s="45">
        <v>0</v>
      </c>
      <c r="N63" s="45">
        <f t="shared" si="17"/>
        <v>1</v>
      </c>
      <c r="O63" s="135">
        <f t="shared" si="17"/>
        <v>1.2</v>
      </c>
    </row>
    <row r="64" spans="1:15">
      <c r="A64" s="1365"/>
      <c r="B64" s="1367"/>
      <c r="C64" s="1367"/>
      <c r="D64" s="80" t="s">
        <v>230</v>
      </c>
      <c r="E64" s="45">
        <f t="shared" si="17"/>
        <v>1.1000000000000001</v>
      </c>
      <c r="F64" s="45">
        <f t="shared" si="17"/>
        <v>1.1000000000000001</v>
      </c>
      <c r="G64" s="45">
        <f t="shared" si="17"/>
        <v>1.5</v>
      </c>
      <c r="H64" s="45">
        <f t="shared" si="17"/>
        <v>1.2</v>
      </c>
      <c r="I64" s="45">
        <f t="shared" si="17"/>
        <v>1.5</v>
      </c>
      <c r="J64" s="45">
        <f t="shared" si="17"/>
        <v>1</v>
      </c>
      <c r="K64" s="45">
        <f t="shared" si="17"/>
        <v>1.2</v>
      </c>
      <c r="L64" s="45">
        <f t="shared" si="17"/>
        <v>1</v>
      </c>
      <c r="M64" s="45">
        <f t="shared" si="17"/>
        <v>1</v>
      </c>
      <c r="N64" s="45">
        <f t="shared" si="17"/>
        <v>1</v>
      </c>
      <c r="O64" s="135">
        <f t="shared" si="17"/>
        <v>1.4</v>
      </c>
    </row>
    <row r="65" spans="1:15">
      <c r="A65" s="1365"/>
      <c r="B65" s="1367"/>
      <c r="C65" s="1367"/>
      <c r="D65" s="80" t="s">
        <v>231</v>
      </c>
      <c r="E65" s="45">
        <f t="shared" si="17"/>
        <v>1.2</v>
      </c>
      <c r="F65" s="45">
        <f t="shared" si="17"/>
        <v>1.1000000000000001</v>
      </c>
      <c r="G65" s="45">
        <f t="shared" si="17"/>
        <v>1.6</v>
      </c>
      <c r="H65" s="45">
        <f t="shared" si="17"/>
        <v>1.7</v>
      </c>
      <c r="I65" s="45">
        <f t="shared" si="17"/>
        <v>1</v>
      </c>
      <c r="J65" s="45">
        <f t="shared" si="17"/>
        <v>1</v>
      </c>
      <c r="K65" s="45">
        <f t="shared" si="17"/>
        <v>1.1000000000000001</v>
      </c>
      <c r="L65" s="45">
        <f t="shared" si="17"/>
        <v>1</v>
      </c>
      <c r="M65" s="45">
        <v>0</v>
      </c>
      <c r="N65" s="45">
        <f t="shared" si="17"/>
        <v>1</v>
      </c>
      <c r="O65" s="135">
        <f t="shared" si="17"/>
        <v>1.4</v>
      </c>
    </row>
    <row r="66" spans="1:15">
      <c r="A66" s="1365"/>
      <c r="B66" s="1367"/>
      <c r="C66" s="1367"/>
      <c r="D66" s="80" t="s">
        <v>232</v>
      </c>
      <c r="E66" s="45">
        <f t="shared" si="17"/>
        <v>1.1000000000000001</v>
      </c>
      <c r="F66" s="45">
        <f t="shared" si="17"/>
        <v>1</v>
      </c>
      <c r="G66" s="45">
        <f t="shared" si="17"/>
        <v>1.5</v>
      </c>
      <c r="H66" s="45">
        <f t="shared" si="17"/>
        <v>1</v>
      </c>
      <c r="I66" s="45">
        <f t="shared" si="17"/>
        <v>1</v>
      </c>
      <c r="J66" s="45">
        <f t="shared" si="17"/>
        <v>1</v>
      </c>
      <c r="K66" s="45">
        <f t="shared" si="17"/>
        <v>1.1000000000000001</v>
      </c>
      <c r="L66" s="45">
        <f t="shared" si="17"/>
        <v>1.5</v>
      </c>
      <c r="M66" s="45">
        <v>0</v>
      </c>
      <c r="N66" s="45">
        <f t="shared" si="17"/>
        <v>1.3</v>
      </c>
      <c r="O66" s="135">
        <f t="shared" si="17"/>
        <v>1.3</v>
      </c>
    </row>
    <row r="67" spans="1:15">
      <c r="A67" s="1365"/>
      <c r="B67" s="83"/>
      <c r="C67" s="83"/>
      <c r="D67" s="80"/>
      <c r="E67" s="45">
        <f t="shared" si="17"/>
        <v>3.4</v>
      </c>
      <c r="F67" s="45">
        <f t="shared" si="17"/>
        <v>5.3</v>
      </c>
      <c r="G67" s="45">
        <f t="shared" si="17"/>
        <v>1.9</v>
      </c>
      <c r="H67" s="45">
        <f t="shared" si="17"/>
        <v>1.7</v>
      </c>
      <c r="I67" s="45">
        <f t="shared" si="17"/>
        <v>3.2</v>
      </c>
      <c r="J67" s="45">
        <f t="shared" si="17"/>
        <v>3</v>
      </c>
      <c r="K67" s="45">
        <f t="shared" si="17"/>
        <v>3.1</v>
      </c>
      <c r="L67" s="45">
        <f t="shared" si="17"/>
        <v>2.9</v>
      </c>
      <c r="M67" s="45">
        <f t="shared" si="17"/>
        <v>1.9</v>
      </c>
      <c r="N67" s="45">
        <f t="shared" si="17"/>
        <v>1.7</v>
      </c>
      <c r="O67" s="135">
        <f t="shared" si="17"/>
        <v>2.8</v>
      </c>
    </row>
    <row r="68" spans="1:15">
      <c r="A68" s="1365"/>
      <c r="B68" s="1368" t="s">
        <v>230</v>
      </c>
      <c r="C68" s="1368" t="s">
        <v>229</v>
      </c>
      <c r="D68" s="80" t="s">
        <v>228</v>
      </c>
      <c r="E68" s="45">
        <f t="shared" si="17"/>
        <v>3.1</v>
      </c>
      <c r="F68" s="45">
        <f t="shared" si="17"/>
        <v>5.8</v>
      </c>
      <c r="G68" s="45">
        <f t="shared" si="17"/>
        <v>1.6</v>
      </c>
      <c r="H68" s="45">
        <f t="shared" si="17"/>
        <v>1.4</v>
      </c>
      <c r="I68" s="45">
        <f t="shared" si="17"/>
        <v>2.6</v>
      </c>
      <c r="J68" s="45">
        <f t="shared" si="17"/>
        <v>3.7</v>
      </c>
      <c r="K68" s="45">
        <f t="shared" si="17"/>
        <v>3.2</v>
      </c>
      <c r="L68" s="45">
        <f t="shared" si="17"/>
        <v>2.4</v>
      </c>
      <c r="M68" s="45">
        <f t="shared" si="17"/>
        <v>2.2000000000000002</v>
      </c>
      <c r="N68" s="45">
        <f t="shared" si="17"/>
        <v>1.4</v>
      </c>
      <c r="O68" s="135">
        <f t="shared" si="17"/>
        <v>2.4</v>
      </c>
    </row>
    <row r="69" spans="1:15">
      <c r="A69" s="1365"/>
      <c r="B69" s="1367"/>
      <c r="C69" s="1367"/>
      <c r="D69" s="80" t="s">
        <v>230</v>
      </c>
      <c r="E69" s="45">
        <f t="shared" si="17"/>
        <v>3.6</v>
      </c>
      <c r="F69" s="45">
        <f t="shared" si="17"/>
        <v>4.7</v>
      </c>
      <c r="G69" s="45">
        <f t="shared" si="17"/>
        <v>1.5</v>
      </c>
      <c r="H69" s="45">
        <f t="shared" si="17"/>
        <v>1.6</v>
      </c>
      <c r="I69" s="45">
        <f t="shared" si="17"/>
        <v>3.2</v>
      </c>
      <c r="J69" s="45">
        <f t="shared" si="17"/>
        <v>4</v>
      </c>
      <c r="K69" s="45">
        <f t="shared" si="17"/>
        <v>2.9</v>
      </c>
      <c r="L69" s="45">
        <f t="shared" si="17"/>
        <v>6.7</v>
      </c>
      <c r="M69" s="45">
        <f t="shared" si="17"/>
        <v>2</v>
      </c>
      <c r="N69" s="45">
        <f t="shared" si="17"/>
        <v>2.2999999999999998</v>
      </c>
      <c r="O69" s="135">
        <f t="shared" si="17"/>
        <v>2.8</v>
      </c>
    </row>
    <row r="70" spans="1:15">
      <c r="A70" s="1365"/>
      <c r="B70" s="1367"/>
      <c r="C70" s="1367"/>
      <c r="D70" s="80" t="s">
        <v>231</v>
      </c>
      <c r="E70" s="45">
        <f t="shared" si="17"/>
        <v>3.6</v>
      </c>
      <c r="F70" s="45">
        <f t="shared" si="17"/>
        <v>5.3</v>
      </c>
      <c r="G70" s="45">
        <f t="shared" si="17"/>
        <v>2.1</v>
      </c>
      <c r="H70" s="45">
        <f t="shared" si="17"/>
        <v>2.4</v>
      </c>
      <c r="I70" s="45">
        <f t="shared" si="17"/>
        <v>5</v>
      </c>
      <c r="J70" s="45">
        <f t="shared" si="17"/>
        <v>2.6</v>
      </c>
      <c r="K70" s="45">
        <f t="shared" si="17"/>
        <v>3.2</v>
      </c>
      <c r="L70" s="45">
        <f t="shared" si="17"/>
        <v>2.4</v>
      </c>
      <c r="M70" s="45">
        <f t="shared" si="17"/>
        <v>1.7</v>
      </c>
      <c r="N70" s="45">
        <f t="shared" si="17"/>
        <v>2</v>
      </c>
      <c r="O70" s="135">
        <f t="shared" si="17"/>
        <v>3</v>
      </c>
    </row>
    <row r="71" spans="1:15">
      <c r="A71" s="1365"/>
      <c r="B71" s="1367"/>
      <c r="C71" s="1367"/>
      <c r="D71" s="80" t="s">
        <v>232</v>
      </c>
      <c r="E71" s="45">
        <f t="shared" si="17"/>
        <v>3.4</v>
      </c>
      <c r="F71" s="45">
        <f t="shared" si="17"/>
        <v>5.8</v>
      </c>
      <c r="G71" s="45">
        <f t="shared" si="17"/>
        <v>2</v>
      </c>
      <c r="H71" s="45">
        <f t="shared" si="17"/>
        <v>2</v>
      </c>
      <c r="I71" s="45">
        <f t="shared" si="17"/>
        <v>2.8</v>
      </c>
      <c r="J71" s="45">
        <f t="shared" si="17"/>
        <v>1.6</v>
      </c>
      <c r="K71" s="45">
        <f t="shared" si="17"/>
        <v>3</v>
      </c>
      <c r="L71" s="45">
        <v>0</v>
      </c>
      <c r="M71" s="45">
        <f t="shared" si="17"/>
        <v>1.9</v>
      </c>
      <c r="N71" s="45">
        <f t="shared" si="17"/>
        <v>1.8</v>
      </c>
      <c r="O71" s="135">
        <f t="shared" si="17"/>
        <v>2.9</v>
      </c>
    </row>
    <row r="72" spans="1:15">
      <c r="A72" s="1365"/>
      <c r="B72" s="83"/>
      <c r="C72" s="83"/>
      <c r="D72" s="80"/>
      <c r="E72" s="45">
        <f t="shared" si="17"/>
        <v>2.7</v>
      </c>
      <c r="F72" s="45">
        <f t="shared" si="17"/>
        <v>1.7</v>
      </c>
      <c r="G72" s="45">
        <f t="shared" si="17"/>
        <v>1.5</v>
      </c>
      <c r="H72" s="45">
        <f t="shared" si="17"/>
        <v>1.8</v>
      </c>
      <c r="I72" s="45">
        <f t="shared" si="17"/>
        <v>2</v>
      </c>
      <c r="J72" s="45">
        <f t="shared" si="17"/>
        <v>1.8</v>
      </c>
      <c r="K72" s="45">
        <f t="shared" si="17"/>
        <v>2</v>
      </c>
      <c r="L72" s="45">
        <f t="shared" si="17"/>
        <v>2.2999999999999998</v>
      </c>
      <c r="M72" s="45">
        <f t="shared" si="17"/>
        <v>1.6</v>
      </c>
      <c r="N72" s="45">
        <f t="shared" si="17"/>
        <v>2</v>
      </c>
      <c r="O72" s="135">
        <f t="shared" si="17"/>
        <v>1.9</v>
      </c>
    </row>
    <row r="73" spans="1:15">
      <c r="A73" s="1365"/>
      <c r="B73" s="1368" t="s">
        <v>231</v>
      </c>
      <c r="C73" s="1368" t="s">
        <v>229</v>
      </c>
      <c r="D73" s="80" t="s">
        <v>228</v>
      </c>
      <c r="E73" s="45">
        <f t="shared" si="17"/>
        <v>2</v>
      </c>
      <c r="F73" s="45">
        <f t="shared" si="17"/>
        <v>1.4</v>
      </c>
      <c r="G73" s="45">
        <f t="shared" si="17"/>
        <v>1.6</v>
      </c>
      <c r="H73" s="45">
        <f t="shared" si="17"/>
        <v>1.7</v>
      </c>
      <c r="I73" s="45">
        <f t="shared" si="17"/>
        <v>2.5</v>
      </c>
      <c r="J73" s="45">
        <f t="shared" si="17"/>
        <v>1.5</v>
      </c>
      <c r="K73" s="45">
        <f t="shared" si="17"/>
        <v>2</v>
      </c>
      <c r="L73" s="45">
        <f t="shared" si="17"/>
        <v>2.4</v>
      </c>
      <c r="M73" s="45">
        <f t="shared" si="17"/>
        <v>2.1</v>
      </c>
      <c r="N73" s="45">
        <f t="shared" si="17"/>
        <v>2.4</v>
      </c>
      <c r="O73" s="135">
        <f t="shared" ref="O73:O81" si="18">O19/O48</f>
        <v>2.1</v>
      </c>
    </row>
    <row r="74" spans="1:15">
      <c r="A74" s="1365"/>
      <c r="B74" s="1367"/>
      <c r="C74" s="1367"/>
      <c r="D74" s="80" t="s">
        <v>230</v>
      </c>
      <c r="E74" s="45">
        <f t="shared" si="17"/>
        <v>5.4</v>
      </c>
      <c r="F74" s="45">
        <f t="shared" si="17"/>
        <v>2.5</v>
      </c>
      <c r="G74" s="45">
        <f t="shared" si="17"/>
        <v>1.5</v>
      </c>
      <c r="H74" s="45">
        <f t="shared" si="17"/>
        <v>2</v>
      </c>
      <c r="I74" s="45">
        <f t="shared" si="17"/>
        <v>2.2000000000000002</v>
      </c>
      <c r="J74" s="45">
        <f t="shared" si="17"/>
        <v>2.2999999999999998</v>
      </c>
      <c r="K74" s="45">
        <f t="shared" si="17"/>
        <v>2.2000000000000002</v>
      </c>
      <c r="L74" s="45">
        <f t="shared" si="17"/>
        <v>2.4</v>
      </c>
      <c r="M74" s="45">
        <f t="shared" si="17"/>
        <v>1.6</v>
      </c>
      <c r="N74" s="45">
        <f t="shared" si="17"/>
        <v>2.1</v>
      </c>
      <c r="O74" s="135">
        <f t="shared" si="18"/>
        <v>2.1</v>
      </c>
    </row>
    <row r="75" spans="1:15">
      <c r="A75" s="1365"/>
      <c r="B75" s="1367"/>
      <c r="C75" s="1367"/>
      <c r="D75" s="80" t="s">
        <v>231</v>
      </c>
      <c r="E75" s="45">
        <f t="shared" si="17"/>
        <v>2</v>
      </c>
      <c r="F75" s="45">
        <f t="shared" si="17"/>
        <v>2</v>
      </c>
      <c r="G75" s="45">
        <f t="shared" si="17"/>
        <v>1.6</v>
      </c>
      <c r="H75" s="45">
        <f t="shared" si="17"/>
        <v>1.9</v>
      </c>
      <c r="I75" s="45">
        <f t="shared" si="17"/>
        <v>2.2000000000000002</v>
      </c>
      <c r="J75" s="45">
        <f t="shared" si="17"/>
        <v>2.1</v>
      </c>
      <c r="K75" s="45">
        <f t="shared" si="17"/>
        <v>2</v>
      </c>
      <c r="L75" s="45">
        <f t="shared" si="17"/>
        <v>2.2999999999999998</v>
      </c>
      <c r="M75" s="45">
        <f t="shared" si="17"/>
        <v>1.7</v>
      </c>
      <c r="N75" s="45">
        <f t="shared" si="17"/>
        <v>1.8</v>
      </c>
      <c r="O75" s="135">
        <f t="shared" si="18"/>
        <v>2</v>
      </c>
    </row>
    <row r="76" spans="1:15">
      <c r="A76" s="1365"/>
      <c r="B76" s="1367"/>
      <c r="C76" s="1367"/>
      <c r="D76" s="80" t="s">
        <v>232</v>
      </c>
      <c r="E76" s="45">
        <f t="shared" si="17"/>
        <v>2</v>
      </c>
      <c r="F76" s="45">
        <f t="shared" si="17"/>
        <v>1.2</v>
      </c>
      <c r="G76" s="45">
        <f t="shared" si="17"/>
        <v>1.4</v>
      </c>
      <c r="H76" s="45">
        <f t="shared" si="17"/>
        <v>1.5</v>
      </c>
      <c r="I76" s="45">
        <f t="shared" si="17"/>
        <v>1.8</v>
      </c>
      <c r="J76" s="45">
        <f t="shared" si="17"/>
        <v>1.7</v>
      </c>
      <c r="K76" s="45">
        <f t="shared" si="17"/>
        <v>1.7</v>
      </c>
      <c r="L76" s="45">
        <f t="shared" si="17"/>
        <v>2.2999999999999998</v>
      </c>
      <c r="M76" s="45">
        <f t="shared" si="17"/>
        <v>1.4</v>
      </c>
      <c r="N76" s="45">
        <f t="shared" si="17"/>
        <v>2.1</v>
      </c>
      <c r="O76" s="135">
        <f t="shared" si="18"/>
        <v>1.7</v>
      </c>
    </row>
    <row r="77" spans="1:15">
      <c r="A77" s="1365"/>
      <c r="B77" s="83"/>
      <c r="C77" s="83"/>
      <c r="D77" s="80"/>
      <c r="E77" s="45">
        <f t="shared" si="17"/>
        <v>1.7</v>
      </c>
      <c r="F77" s="45">
        <f t="shared" si="17"/>
        <v>3.9</v>
      </c>
      <c r="G77" s="45">
        <f t="shared" si="17"/>
        <v>2.2999999999999998</v>
      </c>
      <c r="H77" s="45">
        <f t="shared" si="17"/>
        <v>2.7</v>
      </c>
      <c r="I77" s="45">
        <f t="shared" si="17"/>
        <v>3.1</v>
      </c>
      <c r="J77" s="45">
        <f t="shared" si="17"/>
        <v>3</v>
      </c>
      <c r="K77" s="45">
        <f t="shared" si="17"/>
        <v>3</v>
      </c>
      <c r="L77" s="45">
        <f t="shared" si="17"/>
        <v>2.5</v>
      </c>
      <c r="M77" s="45">
        <f t="shared" si="17"/>
        <v>3.9</v>
      </c>
      <c r="N77" s="45">
        <f t="shared" si="17"/>
        <v>2.9</v>
      </c>
      <c r="O77" s="135">
        <f t="shared" si="18"/>
        <v>2.8</v>
      </c>
    </row>
    <row r="78" spans="1:15" ht="15" thickBot="1">
      <c r="A78" s="1365"/>
      <c r="B78" s="1369" t="s">
        <v>232</v>
      </c>
      <c r="C78" s="1369" t="s">
        <v>229</v>
      </c>
      <c r="D78" s="80" t="s">
        <v>228</v>
      </c>
      <c r="E78" s="45">
        <f t="shared" si="17"/>
        <v>1.7</v>
      </c>
      <c r="F78" s="45">
        <f t="shared" si="17"/>
        <v>2.2999999999999998</v>
      </c>
      <c r="G78" s="45">
        <f t="shared" si="17"/>
        <v>1.7</v>
      </c>
      <c r="H78" s="45">
        <f t="shared" si="17"/>
        <v>2.5</v>
      </c>
      <c r="I78" s="45">
        <f t="shared" si="17"/>
        <v>3.2</v>
      </c>
      <c r="J78" s="45">
        <f t="shared" si="17"/>
        <v>2.2999999999999998</v>
      </c>
      <c r="K78" s="45">
        <f t="shared" si="17"/>
        <v>3</v>
      </c>
      <c r="L78" s="45">
        <f t="shared" si="17"/>
        <v>2.6</v>
      </c>
      <c r="M78" s="45">
        <f t="shared" si="17"/>
        <v>1.5</v>
      </c>
      <c r="N78" s="45">
        <f t="shared" si="17"/>
        <v>2.2999999999999998</v>
      </c>
      <c r="O78" s="135">
        <f t="shared" si="18"/>
        <v>2.6</v>
      </c>
    </row>
    <row r="79" spans="1:15">
      <c r="A79" s="1365"/>
      <c r="B79" s="1367"/>
      <c r="C79" s="1367"/>
      <c r="D79" s="80" t="s">
        <v>230</v>
      </c>
      <c r="E79" s="45">
        <f t="shared" si="17"/>
        <v>1.6</v>
      </c>
      <c r="F79" s="45">
        <f t="shared" si="17"/>
        <v>4.2</v>
      </c>
      <c r="G79" s="45">
        <f t="shared" si="17"/>
        <v>1.6</v>
      </c>
      <c r="H79" s="45">
        <f t="shared" si="17"/>
        <v>2.7</v>
      </c>
      <c r="I79" s="45">
        <f t="shared" si="17"/>
        <v>3.3</v>
      </c>
      <c r="J79" s="45">
        <f t="shared" si="17"/>
        <v>3.3</v>
      </c>
      <c r="K79" s="45">
        <f t="shared" si="17"/>
        <v>2.9</v>
      </c>
      <c r="L79" s="45">
        <f t="shared" si="17"/>
        <v>2.4</v>
      </c>
      <c r="M79" s="45">
        <f t="shared" si="17"/>
        <v>2.8</v>
      </c>
      <c r="N79" s="45">
        <f t="shared" si="17"/>
        <v>4.3</v>
      </c>
      <c r="O79" s="135">
        <f t="shared" si="18"/>
        <v>2.7</v>
      </c>
    </row>
    <row r="80" spans="1:15">
      <c r="A80" s="1365"/>
      <c r="B80" s="1367"/>
      <c r="C80" s="1367"/>
      <c r="D80" s="80" t="s">
        <v>231</v>
      </c>
      <c r="E80" s="45">
        <f t="shared" si="17"/>
        <v>1.6</v>
      </c>
      <c r="F80" s="45">
        <f t="shared" si="17"/>
        <v>3.4</v>
      </c>
      <c r="G80" s="45">
        <f t="shared" si="17"/>
        <v>2.1</v>
      </c>
      <c r="H80" s="45">
        <f t="shared" si="17"/>
        <v>2.9</v>
      </c>
      <c r="I80" s="45">
        <f t="shared" si="17"/>
        <v>3.3</v>
      </c>
      <c r="J80" s="45">
        <f t="shared" si="17"/>
        <v>2.8</v>
      </c>
      <c r="K80" s="45">
        <f t="shared" si="17"/>
        <v>3</v>
      </c>
      <c r="L80" s="45">
        <f t="shared" si="17"/>
        <v>1.9</v>
      </c>
      <c r="M80" s="45">
        <f t="shared" si="17"/>
        <v>3.1</v>
      </c>
      <c r="N80" s="45">
        <f t="shared" si="17"/>
        <v>4.5999999999999996</v>
      </c>
      <c r="O80" s="135">
        <f t="shared" si="18"/>
        <v>2.5</v>
      </c>
    </row>
    <row r="81" spans="1:15" ht="15" thickBot="1">
      <c r="A81" s="1361"/>
      <c r="B81" s="1362"/>
      <c r="C81" s="1362"/>
      <c r="D81" s="81" t="s">
        <v>232</v>
      </c>
      <c r="E81" s="45">
        <f t="shared" si="17"/>
        <v>1.7</v>
      </c>
      <c r="F81" s="45">
        <f t="shared" si="17"/>
        <v>1.8</v>
      </c>
      <c r="G81" s="45">
        <f t="shared" si="17"/>
        <v>3.4</v>
      </c>
      <c r="H81" s="45">
        <f t="shared" si="17"/>
        <v>2.7</v>
      </c>
      <c r="I81" s="45">
        <f t="shared" si="17"/>
        <v>3</v>
      </c>
      <c r="J81" s="45">
        <f t="shared" si="17"/>
        <v>3</v>
      </c>
      <c r="K81" s="45">
        <f t="shared" si="17"/>
        <v>3</v>
      </c>
      <c r="L81" s="45">
        <f t="shared" si="17"/>
        <v>2.8</v>
      </c>
      <c r="M81" s="45">
        <f t="shared" si="17"/>
        <v>4.8</v>
      </c>
      <c r="N81" s="45">
        <f t="shared" si="17"/>
        <v>2.5</v>
      </c>
      <c r="O81" s="135">
        <f t="shared" si="18"/>
        <v>3.1</v>
      </c>
    </row>
  </sheetData>
  <mergeCells count="29">
    <mergeCell ref="A63:A81"/>
    <mergeCell ref="B63:B66"/>
    <mergeCell ref="C63:C66"/>
    <mergeCell ref="B68:B71"/>
    <mergeCell ref="C68:C71"/>
    <mergeCell ref="B73:B76"/>
    <mergeCell ref="C73:C76"/>
    <mergeCell ref="B78:B81"/>
    <mergeCell ref="C78:C81"/>
    <mergeCell ref="A30:D31"/>
    <mergeCell ref="A38:A56"/>
    <mergeCell ref="B38:B41"/>
    <mergeCell ref="C38:C41"/>
    <mergeCell ref="B43:B46"/>
    <mergeCell ref="C43:C46"/>
    <mergeCell ref="B48:B51"/>
    <mergeCell ref="C48:C51"/>
    <mergeCell ref="B53:B56"/>
    <mergeCell ref="C53:C56"/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5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M15"/>
  <sheetViews>
    <sheetView rightToLeft="1" workbookViewId="0">
      <selection sqref="A1:F14"/>
    </sheetView>
  </sheetViews>
  <sheetFormatPr defaultRowHeight="14.25"/>
  <sheetData>
    <row r="1" spans="1:13" ht="24.75" thickBot="1">
      <c r="A1" s="1382" t="s">
        <v>86</v>
      </c>
      <c r="B1" s="1383"/>
      <c r="C1" s="149" t="s">
        <v>233</v>
      </c>
      <c r="D1" s="150" t="s">
        <v>234</v>
      </c>
      <c r="E1" s="150" t="s">
        <v>235</v>
      </c>
      <c r="F1" s="150" t="s">
        <v>236</v>
      </c>
      <c r="G1" s="150" t="s">
        <v>237</v>
      </c>
      <c r="H1" s="150" t="s">
        <v>238</v>
      </c>
      <c r="I1" s="150" t="s">
        <v>239</v>
      </c>
      <c r="J1" s="150" t="s">
        <v>240</v>
      </c>
      <c r="K1" s="150" t="s">
        <v>241</v>
      </c>
      <c r="L1" s="151" t="s">
        <v>242</v>
      </c>
    </row>
    <row r="2" spans="1:13" ht="15" thickBot="1">
      <c r="A2" s="1384"/>
      <c r="B2" s="1385"/>
      <c r="C2" s="153" t="s">
        <v>226</v>
      </c>
      <c r="D2" s="154" t="s">
        <v>226</v>
      </c>
      <c r="E2" s="154" t="s">
        <v>226</v>
      </c>
      <c r="F2" s="154" t="s">
        <v>226</v>
      </c>
      <c r="G2" s="154" t="s">
        <v>226</v>
      </c>
      <c r="H2" s="154" t="s">
        <v>226</v>
      </c>
      <c r="I2" s="154" t="s">
        <v>226</v>
      </c>
      <c r="J2" s="154" t="s">
        <v>226</v>
      </c>
      <c r="K2" s="154" t="s">
        <v>226</v>
      </c>
      <c r="L2" s="155" t="s">
        <v>226</v>
      </c>
    </row>
    <row r="3" spans="1:13" ht="15" thickBot="1">
      <c r="A3" s="1386" t="s">
        <v>243</v>
      </c>
      <c r="B3" s="156" t="s">
        <v>244</v>
      </c>
      <c r="C3" s="157">
        <v>9213</v>
      </c>
      <c r="D3" s="158">
        <v>1255</v>
      </c>
      <c r="E3" s="158">
        <v>5971</v>
      </c>
      <c r="F3" s="158">
        <v>5426</v>
      </c>
      <c r="G3" s="158">
        <v>8600</v>
      </c>
      <c r="H3" s="158">
        <v>2110</v>
      </c>
      <c r="I3" s="158">
        <v>27067</v>
      </c>
      <c r="J3" s="158">
        <v>8148</v>
      </c>
      <c r="K3" s="158">
        <v>3890</v>
      </c>
      <c r="L3" s="159">
        <v>494</v>
      </c>
    </row>
    <row r="4" spans="1:13">
      <c r="A4" s="1387"/>
      <c r="B4" s="160" t="s">
        <v>245</v>
      </c>
      <c r="C4" s="161">
        <v>8607</v>
      </c>
      <c r="D4" s="162">
        <v>854</v>
      </c>
      <c r="E4" s="162">
        <v>4843</v>
      </c>
      <c r="F4" s="162">
        <v>8155</v>
      </c>
      <c r="G4" s="162">
        <v>6989</v>
      </c>
      <c r="H4" s="162">
        <v>1115</v>
      </c>
      <c r="I4" s="162">
        <v>52644</v>
      </c>
      <c r="J4" s="162">
        <v>8351</v>
      </c>
      <c r="K4" s="162">
        <v>1237</v>
      </c>
      <c r="L4" s="163">
        <v>618</v>
      </c>
    </row>
    <row r="5" spans="1:13">
      <c r="A5" s="1387"/>
      <c r="B5" s="160" t="s">
        <v>246</v>
      </c>
      <c r="C5" s="161">
        <v>11434</v>
      </c>
      <c r="D5" s="162">
        <v>1337</v>
      </c>
      <c r="E5" s="162">
        <v>8872</v>
      </c>
      <c r="F5" s="162">
        <v>9466</v>
      </c>
      <c r="G5" s="162">
        <v>7874</v>
      </c>
      <c r="H5" s="162">
        <v>702</v>
      </c>
      <c r="I5" s="162">
        <v>54116</v>
      </c>
      <c r="J5" s="162">
        <v>13173</v>
      </c>
      <c r="K5" s="162">
        <v>6158</v>
      </c>
      <c r="L5" s="163">
        <v>915</v>
      </c>
    </row>
    <row r="6" spans="1:13">
      <c r="A6" s="1387"/>
      <c r="B6" s="160" t="s">
        <v>247</v>
      </c>
      <c r="C6" s="161">
        <v>10392</v>
      </c>
      <c r="D6" s="162">
        <v>8657</v>
      </c>
      <c r="E6" s="162">
        <v>7638</v>
      </c>
      <c r="F6" s="162">
        <v>21422</v>
      </c>
      <c r="G6" s="162">
        <v>10345</v>
      </c>
      <c r="H6" s="162">
        <v>2605</v>
      </c>
      <c r="I6" s="162">
        <v>71865</v>
      </c>
      <c r="J6" s="162">
        <v>14865</v>
      </c>
      <c r="K6" s="162">
        <v>1701</v>
      </c>
      <c r="L6" s="163">
        <v>694</v>
      </c>
    </row>
    <row r="7" spans="1:13">
      <c r="A7" s="1387"/>
      <c r="B7" s="160" t="s">
        <v>248</v>
      </c>
      <c r="C7" s="161">
        <v>12287</v>
      </c>
      <c r="D7" s="162">
        <v>5647</v>
      </c>
      <c r="E7" s="162">
        <v>7555</v>
      </c>
      <c r="F7" s="162">
        <v>23357</v>
      </c>
      <c r="G7" s="162">
        <v>11831</v>
      </c>
      <c r="H7" s="162">
        <v>5855</v>
      </c>
      <c r="I7" s="162">
        <v>53880</v>
      </c>
      <c r="J7" s="162">
        <v>19281</v>
      </c>
      <c r="K7" s="162">
        <v>4560</v>
      </c>
      <c r="L7" s="163">
        <v>460</v>
      </c>
    </row>
    <row r="8" spans="1:13">
      <c r="A8" s="1387"/>
      <c r="B8" s="160" t="s">
        <v>249</v>
      </c>
      <c r="C8" s="161">
        <v>13506</v>
      </c>
      <c r="D8" s="162">
        <v>2614</v>
      </c>
      <c r="E8" s="162">
        <v>10157</v>
      </c>
      <c r="F8" s="162">
        <v>6923</v>
      </c>
      <c r="G8" s="162">
        <v>10299</v>
      </c>
      <c r="H8" s="162">
        <v>2141</v>
      </c>
      <c r="I8" s="162">
        <v>26350</v>
      </c>
      <c r="J8" s="162">
        <v>7651</v>
      </c>
      <c r="K8" s="162">
        <v>2062</v>
      </c>
      <c r="L8" s="163">
        <v>694</v>
      </c>
    </row>
    <row r="9" spans="1:13">
      <c r="A9" s="1387"/>
      <c r="B9" s="160" t="s">
        <v>250</v>
      </c>
      <c r="C9" s="161">
        <v>10934</v>
      </c>
      <c r="D9" s="162">
        <v>1119</v>
      </c>
      <c r="E9" s="162">
        <v>14711</v>
      </c>
      <c r="F9" s="162">
        <v>4992</v>
      </c>
      <c r="G9" s="162">
        <v>8222</v>
      </c>
      <c r="H9" s="162">
        <v>1991</v>
      </c>
      <c r="I9" s="162">
        <v>29713</v>
      </c>
      <c r="J9" s="162">
        <v>7481</v>
      </c>
      <c r="K9" s="162">
        <v>2320</v>
      </c>
      <c r="L9" s="163">
        <v>695</v>
      </c>
    </row>
    <row r="10" spans="1:13">
      <c r="A10" s="1387"/>
      <c r="B10" s="160" t="s">
        <v>251</v>
      </c>
      <c r="C10" s="161">
        <v>14187</v>
      </c>
      <c r="D10" s="162">
        <v>1955</v>
      </c>
      <c r="E10" s="162">
        <v>29033</v>
      </c>
      <c r="F10" s="162">
        <v>5774</v>
      </c>
      <c r="G10" s="162">
        <v>7594</v>
      </c>
      <c r="H10" s="162">
        <v>1798</v>
      </c>
      <c r="I10" s="162">
        <v>45904</v>
      </c>
      <c r="J10" s="162">
        <v>12394</v>
      </c>
      <c r="K10" s="162">
        <v>2053</v>
      </c>
      <c r="L10" s="163">
        <v>275</v>
      </c>
    </row>
    <row r="11" spans="1:13">
      <c r="A11" s="1387"/>
      <c r="B11" s="160" t="s">
        <v>252</v>
      </c>
      <c r="C11" s="161">
        <v>10451</v>
      </c>
      <c r="D11" s="162">
        <v>1041</v>
      </c>
      <c r="E11" s="162">
        <v>14291</v>
      </c>
      <c r="F11" s="162">
        <v>9813</v>
      </c>
      <c r="G11" s="162">
        <v>9695</v>
      </c>
      <c r="H11" s="162">
        <v>2934</v>
      </c>
      <c r="I11" s="162">
        <v>55121</v>
      </c>
      <c r="J11" s="162">
        <v>11382</v>
      </c>
      <c r="K11" s="162">
        <v>3071</v>
      </c>
      <c r="L11" s="163">
        <v>320</v>
      </c>
    </row>
    <row r="12" spans="1:13">
      <c r="A12" s="1387"/>
      <c r="B12" s="160" t="s">
        <v>253</v>
      </c>
      <c r="C12" s="161">
        <v>15990</v>
      </c>
      <c r="D12" s="162">
        <v>1681</v>
      </c>
      <c r="E12" s="162">
        <v>11618</v>
      </c>
      <c r="F12" s="162">
        <v>16731</v>
      </c>
      <c r="G12" s="162">
        <v>14180</v>
      </c>
      <c r="H12" s="162">
        <v>6043</v>
      </c>
      <c r="I12" s="162">
        <v>71973</v>
      </c>
      <c r="J12" s="162">
        <v>23480</v>
      </c>
      <c r="K12" s="162">
        <v>12583</v>
      </c>
      <c r="L12" s="163">
        <v>860</v>
      </c>
    </row>
    <row r="13" spans="1:13">
      <c r="A13" s="1387"/>
      <c r="B13" s="160" t="s">
        <v>254</v>
      </c>
      <c r="C13" s="161">
        <v>12982</v>
      </c>
      <c r="D13" s="162">
        <v>1291</v>
      </c>
      <c r="E13" s="162">
        <v>9575</v>
      </c>
      <c r="F13" s="162">
        <v>21188</v>
      </c>
      <c r="G13" s="162">
        <v>19857</v>
      </c>
      <c r="H13" s="162">
        <v>6790</v>
      </c>
      <c r="I13" s="162">
        <v>59949</v>
      </c>
      <c r="J13" s="162">
        <v>26311</v>
      </c>
      <c r="K13" s="162">
        <v>20445</v>
      </c>
      <c r="L13" s="163">
        <v>893</v>
      </c>
    </row>
    <row r="14" spans="1:13" ht="15" thickBot="1">
      <c r="A14" s="1384"/>
      <c r="B14" s="164" t="s">
        <v>255</v>
      </c>
      <c r="C14" s="165">
        <v>11533</v>
      </c>
      <c r="D14" s="166">
        <v>1365</v>
      </c>
      <c r="E14" s="166">
        <v>15919</v>
      </c>
      <c r="F14" s="166">
        <v>10235</v>
      </c>
      <c r="G14" s="166">
        <v>10140</v>
      </c>
      <c r="H14" s="166">
        <v>1385</v>
      </c>
      <c r="I14" s="166">
        <v>30847</v>
      </c>
      <c r="J14" s="166">
        <v>13177</v>
      </c>
      <c r="K14" s="166">
        <v>40176</v>
      </c>
      <c r="L14" s="167">
        <v>320</v>
      </c>
    </row>
    <row r="15" spans="1:13">
      <c r="C15" s="168">
        <f t="shared" ref="C15:I15" si="0">SUM(C3:C14)</f>
        <v>141516</v>
      </c>
      <c r="D15" s="168">
        <f t="shared" si="0"/>
        <v>28816</v>
      </c>
      <c r="E15" s="168">
        <f t="shared" si="0"/>
        <v>140183</v>
      </c>
      <c r="F15" s="168">
        <f t="shared" si="0"/>
        <v>143482</v>
      </c>
      <c r="G15" s="168">
        <f t="shared" si="0"/>
        <v>125626</v>
      </c>
      <c r="H15" s="168">
        <f t="shared" si="0"/>
        <v>35469</v>
      </c>
      <c r="I15" s="168">
        <f t="shared" si="0"/>
        <v>579429</v>
      </c>
      <c r="J15" s="168"/>
      <c r="K15" s="168"/>
      <c r="L15" s="168"/>
      <c r="M15" s="168"/>
    </row>
  </sheetData>
  <mergeCells count="2">
    <mergeCell ref="A1:B2"/>
    <mergeCell ref="A3:A1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rightToLeft="1" view="pageBreakPreview" zoomScaleSheetLayoutView="100" workbookViewId="0">
      <selection activeCell="H11" sqref="H11"/>
    </sheetView>
  </sheetViews>
  <sheetFormatPr defaultColWidth="9" defaultRowHeight="14.25"/>
  <cols>
    <col min="1" max="1" width="16" style="17" customWidth="1"/>
    <col min="2" max="8" width="11.125" style="17" customWidth="1"/>
    <col min="9" max="9" width="17.875" style="17" customWidth="1"/>
    <col min="10" max="16384" width="9" style="17"/>
  </cols>
  <sheetData>
    <row r="1" spans="1:14" ht="21" customHeight="1">
      <c r="A1" s="1102" t="s">
        <v>362</v>
      </c>
      <c r="B1" s="1102"/>
      <c r="C1" s="1102"/>
      <c r="D1" s="1102"/>
      <c r="E1" s="1102"/>
      <c r="F1" s="1102"/>
      <c r="G1" s="1102"/>
      <c r="H1" s="1102"/>
      <c r="I1" s="1102"/>
    </row>
    <row r="2" spans="1:14" ht="23.25" customHeight="1">
      <c r="A2" s="1129" t="s">
        <v>411</v>
      </c>
      <c r="B2" s="1130"/>
      <c r="C2" s="1130"/>
      <c r="D2" s="1130"/>
      <c r="E2" s="1130"/>
      <c r="F2" s="1130"/>
      <c r="G2" s="1130"/>
      <c r="H2" s="1130"/>
      <c r="I2" s="1130"/>
    </row>
    <row r="3" spans="1:14" s="302" customFormat="1" ht="6" customHeight="1">
      <c r="A3" s="301"/>
    </row>
    <row r="4" spans="1:14" ht="18.75" customHeight="1">
      <c r="A4" s="1114" t="s">
        <v>9</v>
      </c>
      <c r="B4" s="1131" t="s">
        <v>8</v>
      </c>
      <c r="C4" s="1114" t="s">
        <v>162</v>
      </c>
      <c r="D4" s="1143"/>
      <c r="E4" s="1142" t="s">
        <v>163</v>
      </c>
      <c r="F4" s="1143"/>
      <c r="G4" s="1139" t="s">
        <v>54</v>
      </c>
      <c r="H4" s="1140"/>
      <c r="I4" s="1106" t="s">
        <v>0</v>
      </c>
    </row>
    <row r="5" spans="1:14" ht="18.75" customHeight="1">
      <c r="A5" s="1134"/>
      <c r="B5" s="1132"/>
      <c r="C5" s="1146" t="s">
        <v>144</v>
      </c>
      <c r="D5" s="1145"/>
      <c r="E5" s="1144" t="s">
        <v>161</v>
      </c>
      <c r="F5" s="1145"/>
      <c r="G5" s="1141" t="s">
        <v>55</v>
      </c>
      <c r="H5" s="1141"/>
      <c r="I5" s="1136"/>
    </row>
    <row r="6" spans="1:14" ht="18.75" customHeight="1">
      <c r="A6" s="1134"/>
      <c r="B6" s="1109" t="s">
        <v>35</v>
      </c>
      <c r="C6" s="4" t="s">
        <v>56</v>
      </c>
      <c r="D6" s="1044" t="s">
        <v>58</v>
      </c>
      <c r="E6" s="4" t="s">
        <v>56</v>
      </c>
      <c r="F6" s="1044" t="s">
        <v>58</v>
      </c>
      <c r="G6" s="1036" t="s">
        <v>56</v>
      </c>
      <c r="H6" s="1037" t="s">
        <v>177</v>
      </c>
      <c r="I6" s="1137"/>
    </row>
    <row r="7" spans="1:14" ht="18.75" customHeight="1">
      <c r="A7" s="1135"/>
      <c r="B7" s="1133"/>
      <c r="C7" s="1035" t="s">
        <v>57</v>
      </c>
      <c r="D7" s="760" t="s">
        <v>59</v>
      </c>
      <c r="E7" s="1035" t="s">
        <v>57</v>
      </c>
      <c r="F7" s="760" t="s">
        <v>59</v>
      </c>
      <c r="G7" s="1034" t="s">
        <v>57</v>
      </c>
      <c r="H7" s="1034" t="s">
        <v>59</v>
      </c>
      <c r="I7" s="1138"/>
    </row>
    <row r="8" spans="1:14" ht="18.75" customHeight="1">
      <c r="A8" s="531" t="s">
        <v>12</v>
      </c>
      <c r="B8" s="932">
        <v>130</v>
      </c>
      <c r="C8" s="939">
        <v>505.99999999999966</v>
      </c>
      <c r="D8" s="939">
        <v>248.00000000000009</v>
      </c>
      <c r="E8" s="939">
        <v>1781.9999999999986</v>
      </c>
      <c r="F8" s="939">
        <v>511.9999999999996</v>
      </c>
      <c r="G8" s="946">
        <v>2288</v>
      </c>
      <c r="H8" s="947">
        <v>760</v>
      </c>
      <c r="I8" s="726" t="s">
        <v>11</v>
      </c>
      <c r="J8" s="865"/>
      <c r="K8" s="865"/>
    </row>
    <row r="9" spans="1:14" ht="18.75" customHeight="1">
      <c r="A9" s="721" t="s">
        <v>14</v>
      </c>
      <c r="B9" s="934">
        <v>127</v>
      </c>
      <c r="C9" s="889">
        <v>503.99999999999989</v>
      </c>
      <c r="D9" s="889">
        <v>245.00000000000009</v>
      </c>
      <c r="E9" s="889">
        <v>1839.0000000000002</v>
      </c>
      <c r="F9" s="889">
        <v>506</v>
      </c>
      <c r="G9" s="948">
        <v>2343</v>
      </c>
      <c r="H9" s="949">
        <v>751</v>
      </c>
      <c r="I9" s="789" t="s">
        <v>13</v>
      </c>
      <c r="J9" s="865"/>
      <c r="K9" s="865"/>
    </row>
    <row r="10" spans="1:14" ht="18.75" customHeight="1">
      <c r="A10" s="721" t="s">
        <v>16</v>
      </c>
      <c r="B10" s="934">
        <v>125</v>
      </c>
      <c r="C10" s="889">
        <v>499.00000000000017</v>
      </c>
      <c r="D10" s="889">
        <v>267</v>
      </c>
      <c r="E10" s="889">
        <v>1788</v>
      </c>
      <c r="F10" s="889">
        <v>500</v>
      </c>
      <c r="G10" s="948">
        <v>2287</v>
      </c>
      <c r="H10" s="949">
        <v>767</v>
      </c>
      <c r="I10" s="789" t="s">
        <v>15</v>
      </c>
      <c r="J10" s="865"/>
      <c r="K10" s="865"/>
    </row>
    <row r="11" spans="1:14" ht="18.75" customHeight="1">
      <c r="A11" s="721" t="s">
        <v>18</v>
      </c>
      <c r="B11" s="934">
        <v>131</v>
      </c>
      <c r="C11" s="889">
        <v>518</v>
      </c>
      <c r="D11" s="889">
        <v>280.99999999999989</v>
      </c>
      <c r="E11" s="889">
        <v>1894.0000000000002</v>
      </c>
      <c r="F11" s="889">
        <v>514.00000000000011</v>
      </c>
      <c r="G11" s="948">
        <v>2412</v>
      </c>
      <c r="H11" s="949">
        <v>795</v>
      </c>
      <c r="I11" s="789" t="s">
        <v>17</v>
      </c>
      <c r="J11" s="865"/>
      <c r="K11" s="865"/>
    </row>
    <row r="12" spans="1:14" ht="18.75" customHeight="1">
      <c r="A12" s="721" t="s">
        <v>20</v>
      </c>
      <c r="B12" s="934">
        <v>128</v>
      </c>
      <c r="C12" s="889">
        <v>504.99999999999932</v>
      </c>
      <c r="D12" s="889">
        <v>271.00000000000006</v>
      </c>
      <c r="E12" s="889">
        <v>1838.0000000000007</v>
      </c>
      <c r="F12" s="889">
        <v>506.00000000000011</v>
      </c>
      <c r="G12" s="948">
        <v>2343</v>
      </c>
      <c r="H12" s="949">
        <v>777</v>
      </c>
      <c r="I12" s="789" t="s">
        <v>19</v>
      </c>
      <c r="J12" s="865"/>
      <c r="K12" s="865"/>
    </row>
    <row r="13" spans="1:14" ht="18.75" customHeight="1">
      <c r="A13" s="721" t="s">
        <v>22</v>
      </c>
      <c r="B13" s="934">
        <v>128</v>
      </c>
      <c r="C13" s="889">
        <v>504.00000000000011</v>
      </c>
      <c r="D13" s="889">
        <v>269.99999999999983</v>
      </c>
      <c r="E13" s="889">
        <v>1734.0000000000002</v>
      </c>
      <c r="F13" s="889">
        <v>504.99999999999989</v>
      </c>
      <c r="G13" s="948">
        <v>2238</v>
      </c>
      <c r="H13" s="949">
        <v>775</v>
      </c>
      <c r="I13" s="789" t="s">
        <v>21</v>
      </c>
      <c r="J13" s="865"/>
      <c r="K13" s="865"/>
      <c r="N13" s="17" t="s">
        <v>407</v>
      </c>
    </row>
    <row r="14" spans="1:14" ht="18.75" customHeight="1">
      <c r="A14" s="721" t="s">
        <v>24</v>
      </c>
      <c r="B14" s="934">
        <v>126</v>
      </c>
      <c r="C14" s="889">
        <v>490.00000000000006</v>
      </c>
      <c r="D14" s="889">
        <v>267</v>
      </c>
      <c r="E14" s="889">
        <v>1762.9999999999998</v>
      </c>
      <c r="F14" s="889">
        <v>433.00000000000006</v>
      </c>
      <c r="G14" s="948">
        <v>2253</v>
      </c>
      <c r="H14" s="949">
        <v>700</v>
      </c>
      <c r="I14" s="789" t="s">
        <v>23</v>
      </c>
      <c r="J14" s="865"/>
      <c r="K14" s="865"/>
    </row>
    <row r="15" spans="1:14" ht="18.75" customHeight="1">
      <c r="A15" s="721" t="s">
        <v>26</v>
      </c>
      <c r="B15" s="934">
        <v>132</v>
      </c>
      <c r="C15" s="889">
        <v>503.99999999999966</v>
      </c>
      <c r="D15" s="889">
        <v>266.00000000000006</v>
      </c>
      <c r="E15" s="889">
        <v>1829</v>
      </c>
      <c r="F15" s="889">
        <v>441.00000000000011</v>
      </c>
      <c r="G15" s="948">
        <v>2333</v>
      </c>
      <c r="H15" s="949">
        <v>707</v>
      </c>
      <c r="I15" s="789" t="s">
        <v>25</v>
      </c>
      <c r="J15" s="865"/>
      <c r="K15" s="865"/>
    </row>
    <row r="16" spans="1:14" ht="18.75" customHeight="1">
      <c r="A16" s="721" t="s">
        <v>28</v>
      </c>
      <c r="B16" s="934">
        <v>132</v>
      </c>
      <c r="C16" s="889">
        <v>499.99999999999989</v>
      </c>
      <c r="D16" s="889">
        <v>264.00000000000017</v>
      </c>
      <c r="E16" s="889">
        <v>1815.9999999999995</v>
      </c>
      <c r="F16" s="889">
        <v>445.99999999999994</v>
      </c>
      <c r="G16" s="948">
        <v>2316</v>
      </c>
      <c r="H16" s="949">
        <v>710</v>
      </c>
      <c r="I16" s="789" t="s">
        <v>27</v>
      </c>
      <c r="J16" s="865"/>
      <c r="K16" s="865"/>
    </row>
    <row r="17" spans="1:11" ht="18.75" customHeight="1">
      <c r="A17" s="721" t="s">
        <v>30</v>
      </c>
      <c r="B17" s="934">
        <v>139</v>
      </c>
      <c r="C17" s="889">
        <v>530</v>
      </c>
      <c r="D17" s="889">
        <v>284</v>
      </c>
      <c r="E17" s="889">
        <v>1927.0000000000005</v>
      </c>
      <c r="F17" s="889">
        <v>533.00000000000034</v>
      </c>
      <c r="G17" s="948">
        <v>2457</v>
      </c>
      <c r="H17" s="949">
        <v>817</v>
      </c>
      <c r="I17" s="789" t="s">
        <v>29</v>
      </c>
      <c r="J17" s="865"/>
      <c r="K17" s="865"/>
    </row>
    <row r="18" spans="1:11" ht="18.75" customHeight="1">
      <c r="A18" s="721" t="s">
        <v>32</v>
      </c>
      <c r="B18" s="934">
        <v>131</v>
      </c>
      <c r="C18" s="889">
        <v>502.99999999999966</v>
      </c>
      <c r="D18" s="889">
        <v>261.99999999999994</v>
      </c>
      <c r="E18" s="889">
        <v>1837.9999999999998</v>
      </c>
      <c r="F18" s="889">
        <v>447.99999999999983</v>
      </c>
      <c r="G18" s="948">
        <v>2341</v>
      </c>
      <c r="H18" s="949">
        <v>710</v>
      </c>
      <c r="I18" s="789" t="s">
        <v>31</v>
      </c>
      <c r="J18" s="865"/>
      <c r="K18" s="865"/>
    </row>
    <row r="19" spans="1:11" ht="18.75" customHeight="1">
      <c r="A19" s="721" t="s">
        <v>34</v>
      </c>
      <c r="B19" s="934">
        <v>130</v>
      </c>
      <c r="C19" s="889">
        <v>500.00000000000011</v>
      </c>
      <c r="D19" s="889">
        <v>263.00000000000011</v>
      </c>
      <c r="E19" s="889">
        <v>1850.9999999999993</v>
      </c>
      <c r="F19" s="889">
        <v>450.99999999999994</v>
      </c>
      <c r="G19" s="948">
        <v>2351</v>
      </c>
      <c r="H19" s="949">
        <v>714</v>
      </c>
      <c r="I19" s="789" t="s">
        <v>33</v>
      </c>
      <c r="J19" s="865"/>
      <c r="K19" s="865"/>
    </row>
    <row r="20" spans="1:11" ht="18.75" customHeight="1">
      <c r="A20" s="725" t="s">
        <v>60</v>
      </c>
      <c r="B20" s="944"/>
      <c r="C20" s="942">
        <v>505</v>
      </c>
      <c r="D20" s="942">
        <v>266</v>
      </c>
      <c r="E20" s="942">
        <v>1825</v>
      </c>
      <c r="F20" s="942">
        <v>483</v>
      </c>
      <c r="G20" s="942">
        <v>2330</v>
      </c>
      <c r="H20" s="945">
        <v>749</v>
      </c>
      <c r="I20" s="295" t="s">
        <v>277</v>
      </c>
      <c r="J20" s="865"/>
      <c r="K20" s="865"/>
    </row>
    <row r="21" spans="1:11">
      <c r="C21" s="872"/>
      <c r="D21" s="872"/>
      <c r="E21" s="872"/>
      <c r="F21" s="872"/>
      <c r="G21" s="872"/>
      <c r="H21" s="872"/>
    </row>
  </sheetData>
  <mergeCells count="12">
    <mergeCell ref="A1:I1"/>
    <mergeCell ref="A2:I2"/>
    <mergeCell ref="B4:B5"/>
    <mergeCell ref="B6:B7"/>
    <mergeCell ref="A4:A7"/>
    <mergeCell ref="I4:I7"/>
    <mergeCell ref="G4:H4"/>
    <mergeCell ref="G5:H5"/>
    <mergeCell ref="E4:F4"/>
    <mergeCell ref="E5:F5"/>
    <mergeCell ref="C4:D4"/>
    <mergeCell ref="C5:D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P26"/>
  <sheetViews>
    <sheetView rightToLeft="1" workbookViewId="0">
      <selection activeCell="L37" sqref="L37"/>
    </sheetView>
  </sheetViews>
  <sheetFormatPr defaultRowHeight="14.25"/>
  <cols>
    <col min="1" max="1" width="11.125" customWidth="1"/>
    <col min="5" max="5" width="11.375" bestFit="1" customWidth="1"/>
    <col min="6" max="8" width="10" bestFit="1" customWidth="1"/>
    <col min="10" max="11" width="8.375" customWidth="1"/>
    <col min="12" max="12" width="16.875" customWidth="1"/>
  </cols>
  <sheetData>
    <row r="1" spans="1:16" ht="24.75" thickBot="1">
      <c r="A1" s="1388" t="s">
        <v>86</v>
      </c>
      <c r="B1" s="1389"/>
      <c r="C1" s="1389"/>
      <c r="D1" s="1389"/>
      <c r="E1" s="185" t="s">
        <v>256</v>
      </c>
      <c r="F1" s="185" t="s">
        <v>257</v>
      </c>
      <c r="G1" s="185" t="s">
        <v>258</v>
      </c>
      <c r="H1" s="185" t="s">
        <v>259</v>
      </c>
      <c r="I1" s="186" t="s">
        <v>260</v>
      </c>
      <c r="J1" s="187" t="s">
        <v>261</v>
      </c>
    </row>
    <row r="2" spans="1:16" ht="15" thickBot="1">
      <c r="A2" s="183"/>
      <c r="B2" s="184"/>
      <c r="C2" s="184"/>
      <c r="D2" s="184"/>
      <c r="E2" s="193">
        <f>(E3+E4+E5+E6)/4</f>
        <v>381</v>
      </c>
      <c r="F2" s="193">
        <f>(F3+F4+F5+F6)/4</f>
        <v>155</v>
      </c>
      <c r="G2" s="193">
        <f>(G3+G4+G5+G6)/4</f>
        <v>1751</v>
      </c>
      <c r="H2" s="191">
        <f>(H3+H4+H5+H6)/4</f>
        <v>503</v>
      </c>
      <c r="I2" s="194">
        <f t="shared" ref="I2:I26" si="0">E2+G2</f>
        <v>2132</v>
      </c>
      <c r="J2" s="194">
        <f t="shared" ref="J2:J26" si="1">F2+H2</f>
        <v>658</v>
      </c>
    </row>
    <row r="3" spans="1:16" ht="15" thickBot="1">
      <c r="A3" s="183"/>
      <c r="B3" s="184"/>
      <c r="C3" s="184"/>
      <c r="D3" s="180" t="s">
        <v>228</v>
      </c>
      <c r="E3" s="198">
        <f t="shared" ref="E3:H6" si="2">E8+E13+E18+E23</f>
        <v>368</v>
      </c>
      <c r="F3" s="198">
        <f t="shared" si="2"/>
        <v>125</v>
      </c>
      <c r="G3" s="198">
        <f t="shared" si="2"/>
        <v>1650</v>
      </c>
      <c r="H3" s="198">
        <f t="shared" si="2"/>
        <v>471</v>
      </c>
      <c r="I3" s="213">
        <f t="shared" si="0"/>
        <v>2018</v>
      </c>
      <c r="J3" s="194">
        <f t="shared" si="1"/>
        <v>596</v>
      </c>
      <c r="K3" s="168"/>
    </row>
    <row r="4" spans="1:16" ht="15" thickBot="1">
      <c r="A4" s="183"/>
      <c r="B4" s="184"/>
      <c r="C4" s="184"/>
      <c r="D4" s="181" t="s">
        <v>230</v>
      </c>
      <c r="E4" s="198">
        <f t="shared" si="2"/>
        <v>382</v>
      </c>
      <c r="F4" s="198">
        <f t="shared" si="2"/>
        <v>163</v>
      </c>
      <c r="G4" s="198">
        <f t="shared" si="2"/>
        <v>1743</v>
      </c>
      <c r="H4" s="208">
        <f t="shared" si="2"/>
        <v>510</v>
      </c>
      <c r="I4" s="194">
        <f t="shared" si="0"/>
        <v>2125</v>
      </c>
      <c r="J4" s="210">
        <f t="shared" si="1"/>
        <v>673</v>
      </c>
      <c r="K4" s="229"/>
      <c r="L4" s="6"/>
      <c r="M4" s="6"/>
      <c r="N4" s="6"/>
      <c r="O4" s="6"/>
      <c r="P4" s="6"/>
    </row>
    <row r="5" spans="1:16" ht="15" thickBot="1">
      <c r="A5" s="183"/>
      <c r="B5" s="184"/>
      <c r="C5" s="184"/>
      <c r="D5" s="181" t="s">
        <v>231</v>
      </c>
      <c r="E5" s="198">
        <f t="shared" si="2"/>
        <v>384</v>
      </c>
      <c r="F5" s="198">
        <f t="shared" si="2"/>
        <v>163</v>
      </c>
      <c r="G5" s="198">
        <f t="shared" si="2"/>
        <v>1735</v>
      </c>
      <c r="H5" s="208">
        <f t="shared" si="2"/>
        <v>512</v>
      </c>
      <c r="I5" s="194">
        <f t="shared" si="0"/>
        <v>2119</v>
      </c>
      <c r="J5" s="210">
        <f t="shared" si="1"/>
        <v>675</v>
      </c>
      <c r="K5" s="226"/>
      <c r="L5" s="6"/>
      <c r="M5" s="6"/>
      <c r="N5" s="6"/>
      <c r="O5" s="6"/>
      <c r="P5" s="6"/>
    </row>
    <row r="6" spans="1:16" ht="15" thickBot="1">
      <c r="A6" s="183"/>
      <c r="B6" s="184"/>
      <c r="C6" s="184"/>
      <c r="D6" s="181" t="s">
        <v>232</v>
      </c>
      <c r="E6" s="218">
        <f t="shared" si="2"/>
        <v>391</v>
      </c>
      <c r="F6" s="218">
        <f t="shared" si="2"/>
        <v>168</v>
      </c>
      <c r="G6" s="218">
        <f t="shared" si="2"/>
        <v>1874</v>
      </c>
      <c r="H6" s="219">
        <f t="shared" si="2"/>
        <v>517</v>
      </c>
      <c r="I6" s="213">
        <f t="shared" si="0"/>
        <v>2265</v>
      </c>
      <c r="J6" s="224">
        <f t="shared" si="1"/>
        <v>685</v>
      </c>
      <c r="K6" s="228"/>
      <c r="L6" s="6"/>
      <c r="M6" s="6"/>
      <c r="N6" s="6"/>
      <c r="O6" s="6"/>
      <c r="P6" s="6"/>
    </row>
    <row r="7" spans="1:16" s="121" customFormat="1" ht="15" thickBot="1">
      <c r="A7" s="195" t="s">
        <v>263</v>
      </c>
      <c r="B7" s="196"/>
      <c r="C7" s="220"/>
      <c r="D7" s="220"/>
      <c r="E7" s="192">
        <v>37</v>
      </c>
      <c r="F7" s="191">
        <v>7</v>
      </c>
      <c r="G7" s="192">
        <v>65</v>
      </c>
      <c r="H7" s="209">
        <v>9</v>
      </c>
      <c r="I7" s="232" t="s">
        <v>262</v>
      </c>
      <c r="J7" s="231">
        <f t="shared" si="1"/>
        <v>16</v>
      </c>
      <c r="K7" s="225"/>
      <c r="L7" s="223"/>
      <c r="M7" s="223"/>
      <c r="N7" s="223"/>
      <c r="O7" s="223"/>
      <c r="P7" s="223"/>
    </row>
    <row r="8" spans="1:16" ht="15" thickBot="1">
      <c r="A8" s="1390" t="s">
        <v>227</v>
      </c>
      <c r="B8" s="1393" t="s">
        <v>228</v>
      </c>
      <c r="C8" s="1395" t="s">
        <v>229</v>
      </c>
      <c r="D8" s="202" t="s">
        <v>228</v>
      </c>
      <c r="E8" s="188">
        <v>36</v>
      </c>
      <c r="F8" s="188">
        <v>7</v>
      </c>
      <c r="G8" s="188">
        <v>61</v>
      </c>
      <c r="H8" s="210">
        <v>9</v>
      </c>
      <c r="I8" s="217">
        <f t="shared" si="0"/>
        <v>97</v>
      </c>
      <c r="J8" s="217">
        <f t="shared" si="1"/>
        <v>16</v>
      </c>
      <c r="K8" s="226"/>
      <c r="L8" s="6"/>
      <c r="M8" s="6"/>
      <c r="N8" s="6"/>
      <c r="O8" s="6"/>
      <c r="P8" s="6"/>
    </row>
    <row r="9" spans="1:16">
      <c r="A9" s="1391"/>
      <c r="B9" s="1394"/>
      <c r="C9" s="1396"/>
      <c r="D9" s="203" t="s">
        <v>230</v>
      </c>
      <c r="E9" s="188">
        <v>37</v>
      </c>
      <c r="F9" s="188">
        <v>7</v>
      </c>
      <c r="G9" s="188">
        <v>65</v>
      </c>
      <c r="H9" s="210">
        <v>8</v>
      </c>
      <c r="I9" s="217">
        <f t="shared" si="0"/>
        <v>102</v>
      </c>
      <c r="J9" s="217">
        <f t="shared" si="1"/>
        <v>15</v>
      </c>
      <c r="K9" s="226"/>
      <c r="L9" s="6"/>
      <c r="M9" s="6"/>
      <c r="N9" s="6"/>
      <c r="O9" s="6"/>
      <c r="P9" s="6"/>
    </row>
    <row r="10" spans="1:16">
      <c r="A10" s="1391"/>
      <c r="B10" s="1394"/>
      <c r="C10" s="1396"/>
      <c r="D10" s="203" t="s">
        <v>231</v>
      </c>
      <c r="E10" s="188">
        <v>37</v>
      </c>
      <c r="F10" s="188">
        <v>7</v>
      </c>
      <c r="G10" s="188">
        <v>69</v>
      </c>
      <c r="H10" s="210">
        <v>9</v>
      </c>
      <c r="I10" s="217">
        <f t="shared" si="0"/>
        <v>106</v>
      </c>
      <c r="J10" s="217">
        <f t="shared" si="1"/>
        <v>16</v>
      </c>
      <c r="K10" s="226"/>
      <c r="L10" s="6"/>
      <c r="M10" s="6"/>
      <c r="N10" s="6"/>
      <c r="O10" s="6"/>
      <c r="P10" s="6"/>
    </row>
    <row r="11" spans="1:16">
      <c r="A11" s="1391"/>
      <c r="B11" s="1394"/>
      <c r="C11" s="1396"/>
      <c r="D11" s="203" t="s">
        <v>232</v>
      </c>
      <c r="E11" s="188">
        <v>37</v>
      </c>
      <c r="F11" s="188">
        <v>8</v>
      </c>
      <c r="G11" s="188">
        <v>64</v>
      </c>
      <c r="H11" s="210">
        <v>10</v>
      </c>
      <c r="I11" s="217">
        <f t="shared" si="0"/>
        <v>101</v>
      </c>
      <c r="J11" s="217">
        <f t="shared" si="1"/>
        <v>18</v>
      </c>
      <c r="K11" s="226"/>
      <c r="L11" s="6"/>
      <c r="M11" s="6"/>
      <c r="N11" s="6"/>
      <c r="O11" s="6"/>
      <c r="P11" s="6"/>
    </row>
    <row r="12" spans="1:16" s="121" customFormat="1">
      <c r="A12" s="1391"/>
      <c r="B12" s="196"/>
      <c r="C12" s="204"/>
      <c r="D12" s="205"/>
      <c r="E12" s="188">
        <v>120</v>
      </c>
      <c r="F12" s="188">
        <v>31</v>
      </c>
      <c r="G12" s="189">
        <v>722</v>
      </c>
      <c r="H12" s="211">
        <v>94</v>
      </c>
      <c r="I12" s="216">
        <f t="shared" si="0"/>
        <v>842</v>
      </c>
      <c r="J12" s="216">
        <f t="shared" si="1"/>
        <v>125</v>
      </c>
      <c r="K12" s="227"/>
      <c r="L12" s="223"/>
      <c r="M12" s="223"/>
      <c r="N12" s="223"/>
      <c r="O12" s="223"/>
      <c r="P12" s="223"/>
    </row>
    <row r="13" spans="1:16">
      <c r="A13" s="1391"/>
      <c r="B13" s="1397" t="s">
        <v>230</v>
      </c>
      <c r="C13" s="1398" t="s">
        <v>229</v>
      </c>
      <c r="D13" s="203" t="s">
        <v>228</v>
      </c>
      <c r="E13" s="188">
        <v>119</v>
      </c>
      <c r="F13" s="234">
        <v>0</v>
      </c>
      <c r="G13" s="188">
        <v>672</v>
      </c>
      <c r="H13" s="210">
        <v>91</v>
      </c>
      <c r="I13" s="217">
        <f t="shared" si="0"/>
        <v>791</v>
      </c>
      <c r="J13" s="217">
        <f t="shared" si="1"/>
        <v>91</v>
      </c>
      <c r="K13" s="226"/>
      <c r="L13" s="6"/>
      <c r="M13" s="6"/>
      <c r="N13" s="6"/>
      <c r="O13" s="6"/>
      <c r="P13" s="6"/>
    </row>
    <row r="14" spans="1:16">
      <c r="A14" s="1391"/>
      <c r="B14" s="1394"/>
      <c r="C14" s="1396"/>
      <c r="D14" s="203" t="s">
        <v>230</v>
      </c>
      <c r="E14" s="188">
        <v>121</v>
      </c>
      <c r="F14" s="234">
        <v>32</v>
      </c>
      <c r="G14" s="188">
        <v>705</v>
      </c>
      <c r="H14" s="210">
        <v>95</v>
      </c>
      <c r="I14" s="217">
        <f t="shared" si="0"/>
        <v>826</v>
      </c>
      <c r="J14" s="217">
        <f t="shared" si="1"/>
        <v>127</v>
      </c>
      <c r="K14" s="226"/>
      <c r="L14" s="6"/>
      <c r="M14" s="6"/>
      <c r="N14" s="6"/>
      <c r="O14" s="6"/>
      <c r="P14" s="6"/>
    </row>
    <row r="15" spans="1:16">
      <c r="A15" s="1391"/>
      <c r="B15" s="1394"/>
      <c r="C15" s="1396"/>
      <c r="D15" s="203" t="s">
        <v>231</v>
      </c>
      <c r="E15" s="188">
        <v>118</v>
      </c>
      <c r="F15" s="234">
        <v>30</v>
      </c>
      <c r="G15" s="188">
        <v>691</v>
      </c>
      <c r="H15" s="210">
        <v>94</v>
      </c>
      <c r="I15" s="217">
        <f t="shared" si="0"/>
        <v>809</v>
      </c>
      <c r="J15" s="217">
        <f t="shared" si="1"/>
        <v>124</v>
      </c>
      <c r="K15" s="226"/>
      <c r="L15" s="6"/>
      <c r="M15" s="6"/>
      <c r="N15" s="6"/>
      <c r="O15" s="6"/>
      <c r="P15" s="6"/>
    </row>
    <row r="16" spans="1:16">
      <c r="A16" s="1391"/>
      <c r="B16" s="1394"/>
      <c r="C16" s="1396"/>
      <c r="D16" s="203" t="s">
        <v>232</v>
      </c>
      <c r="E16" s="188">
        <v>121</v>
      </c>
      <c r="F16" s="234">
        <v>31</v>
      </c>
      <c r="G16" s="188">
        <v>819</v>
      </c>
      <c r="H16" s="210">
        <v>96</v>
      </c>
      <c r="I16" s="217">
        <f t="shared" si="0"/>
        <v>940</v>
      </c>
      <c r="J16" s="217">
        <f t="shared" si="1"/>
        <v>127</v>
      </c>
      <c r="K16" s="226"/>
      <c r="L16" s="6"/>
      <c r="M16" s="6"/>
      <c r="N16" s="6"/>
      <c r="O16" s="6"/>
      <c r="P16" s="6"/>
    </row>
    <row r="17" spans="1:13" s="121" customFormat="1">
      <c r="A17" s="1391"/>
      <c r="B17" s="196"/>
      <c r="C17" s="204"/>
      <c r="D17" s="205"/>
      <c r="E17" s="188">
        <v>127</v>
      </c>
      <c r="F17" s="188">
        <v>74</v>
      </c>
      <c r="G17" s="189">
        <v>458</v>
      </c>
      <c r="H17" s="211">
        <v>233</v>
      </c>
      <c r="I17" s="216">
        <f t="shared" si="0"/>
        <v>585</v>
      </c>
      <c r="J17" s="216">
        <f t="shared" si="1"/>
        <v>307</v>
      </c>
      <c r="K17" s="227"/>
      <c r="L17" s="223"/>
      <c r="M17" s="223"/>
    </row>
    <row r="18" spans="1:13">
      <c r="A18" s="1391"/>
      <c r="B18" s="1397" t="s">
        <v>231</v>
      </c>
      <c r="C18" s="1398" t="s">
        <v>229</v>
      </c>
      <c r="D18" s="203" t="s">
        <v>228</v>
      </c>
      <c r="E18" s="188">
        <v>127</v>
      </c>
      <c r="F18" s="188">
        <v>73</v>
      </c>
      <c r="G18" s="188">
        <v>459</v>
      </c>
      <c r="H18" s="210">
        <v>233</v>
      </c>
      <c r="I18" s="217">
        <f t="shared" si="0"/>
        <v>586</v>
      </c>
      <c r="J18" s="217">
        <f t="shared" si="1"/>
        <v>306</v>
      </c>
      <c r="K18" s="226"/>
      <c r="L18" s="6"/>
      <c r="M18" s="6"/>
    </row>
    <row r="19" spans="1:13" ht="24.95" customHeight="1">
      <c r="A19" s="1391"/>
      <c r="B19" s="1394"/>
      <c r="C19" s="1396"/>
      <c r="D19" s="203" t="s">
        <v>230</v>
      </c>
      <c r="E19" s="188">
        <v>126</v>
      </c>
      <c r="F19" s="188">
        <v>73</v>
      </c>
      <c r="G19" s="188">
        <v>455</v>
      </c>
      <c r="H19" s="210">
        <v>231</v>
      </c>
      <c r="I19" s="222">
        <f t="shared" si="0"/>
        <v>581</v>
      </c>
      <c r="J19" s="222">
        <f t="shared" si="1"/>
        <v>304</v>
      </c>
      <c r="K19" s="228"/>
      <c r="L19" s="6"/>
      <c r="M19" s="6"/>
    </row>
    <row r="20" spans="1:13">
      <c r="A20" s="1391"/>
      <c r="B20" s="1394"/>
      <c r="C20" s="1396"/>
      <c r="D20" s="203" t="s">
        <v>231</v>
      </c>
      <c r="E20" s="188">
        <v>128</v>
      </c>
      <c r="F20" s="188">
        <v>74</v>
      </c>
      <c r="G20" s="188">
        <v>455</v>
      </c>
      <c r="H20" s="221">
        <v>233</v>
      </c>
      <c r="I20" s="221">
        <f t="shared" si="0"/>
        <v>583</v>
      </c>
      <c r="J20" s="217">
        <f t="shared" si="1"/>
        <v>307</v>
      </c>
      <c r="K20" s="6"/>
      <c r="L20" s="6"/>
      <c r="M20" s="6"/>
    </row>
    <row r="21" spans="1:13">
      <c r="A21" s="1391"/>
      <c r="B21" s="1394"/>
      <c r="C21" s="1394"/>
      <c r="D21" s="181" t="s">
        <v>232</v>
      </c>
      <c r="E21" s="188">
        <v>128</v>
      </c>
      <c r="F21" s="188">
        <v>75</v>
      </c>
      <c r="G21" s="188">
        <v>462</v>
      </c>
      <c r="H21" s="194">
        <v>233</v>
      </c>
      <c r="I21" s="214">
        <f t="shared" si="0"/>
        <v>590</v>
      </c>
      <c r="J21" s="214">
        <f t="shared" si="1"/>
        <v>308</v>
      </c>
    </row>
    <row r="22" spans="1:13" s="121" customFormat="1">
      <c r="A22" s="1391"/>
      <c r="B22" s="196"/>
      <c r="C22" s="196"/>
      <c r="D22" s="197"/>
      <c r="E22" s="189">
        <v>98</v>
      </c>
      <c r="F22" s="189">
        <v>51</v>
      </c>
      <c r="G22" s="189">
        <v>506</v>
      </c>
      <c r="H22" s="190">
        <f>(H23+H24+H25+H26)/4</f>
        <v>167</v>
      </c>
      <c r="I22" s="190">
        <f t="shared" si="0"/>
        <v>604</v>
      </c>
      <c r="J22" s="190">
        <f t="shared" si="1"/>
        <v>218</v>
      </c>
    </row>
    <row r="23" spans="1:13" ht="15" thickBot="1">
      <c r="A23" s="1391"/>
      <c r="B23" s="1399" t="s">
        <v>232</v>
      </c>
      <c r="C23" s="1399" t="s">
        <v>229</v>
      </c>
      <c r="D23" s="181" t="s">
        <v>228</v>
      </c>
      <c r="E23" s="188">
        <v>86</v>
      </c>
      <c r="F23" s="188">
        <v>45</v>
      </c>
      <c r="G23" s="188">
        <v>458</v>
      </c>
      <c r="H23" s="194">
        <v>138</v>
      </c>
      <c r="I23" s="194">
        <f t="shared" si="0"/>
        <v>544</v>
      </c>
      <c r="J23" s="194">
        <f t="shared" si="1"/>
        <v>183</v>
      </c>
    </row>
    <row r="24" spans="1:13">
      <c r="A24" s="1391"/>
      <c r="B24" s="1394"/>
      <c r="C24" s="1394"/>
      <c r="D24" s="181" t="s">
        <v>230</v>
      </c>
      <c r="E24" s="188">
        <v>98</v>
      </c>
      <c r="F24" s="188">
        <v>51</v>
      </c>
      <c r="G24" s="188">
        <v>518</v>
      </c>
      <c r="H24" s="188">
        <v>176</v>
      </c>
      <c r="I24" s="194">
        <f t="shared" si="0"/>
        <v>616</v>
      </c>
      <c r="J24" s="194">
        <f t="shared" si="1"/>
        <v>227</v>
      </c>
    </row>
    <row r="25" spans="1:13">
      <c r="A25" s="1391"/>
      <c r="B25" s="1394"/>
      <c r="C25" s="1394"/>
      <c r="D25" s="181" t="s">
        <v>231</v>
      </c>
      <c r="E25" s="188">
        <v>101</v>
      </c>
      <c r="F25" s="188">
        <v>52</v>
      </c>
      <c r="G25" s="188">
        <v>520</v>
      </c>
      <c r="H25" s="188">
        <v>176</v>
      </c>
      <c r="I25" s="194">
        <f t="shared" si="0"/>
        <v>621</v>
      </c>
      <c r="J25" s="194">
        <f t="shared" si="1"/>
        <v>228</v>
      </c>
    </row>
    <row r="26" spans="1:13" ht="15" thickBot="1">
      <c r="A26" s="1392"/>
      <c r="B26" s="1400"/>
      <c r="C26" s="1400"/>
      <c r="D26" s="182" t="s">
        <v>232</v>
      </c>
      <c r="E26" s="188">
        <v>105</v>
      </c>
      <c r="F26" s="188">
        <v>54</v>
      </c>
      <c r="G26" s="188">
        <v>529</v>
      </c>
      <c r="H26" s="188">
        <v>178</v>
      </c>
      <c r="I26" s="194">
        <f t="shared" si="0"/>
        <v>634</v>
      </c>
      <c r="J26" s="194">
        <f t="shared" si="1"/>
        <v>232</v>
      </c>
    </row>
  </sheetData>
  <mergeCells count="10">
    <mergeCell ref="A1:D1"/>
    <mergeCell ref="A8:A26"/>
    <mergeCell ref="B8:B11"/>
    <mergeCell ref="C8:C11"/>
    <mergeCell ref="B13:B16"/>
    <mergeCell ref="C13:C16"/>
    <mergeCell ref="B18:B21"/>
    <mergeCell ref="C18:C21"/>
    <mergeCell ref="B23:B26"/>
    <mergeCell ref="C23:C2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M8:O19"/>
  <sheetViews>
    <sheetView rightToLeft="1" workbookViewId="0">
      <selection activeCell="C7" sqref="C7:H7"/>
    </sheetView>
  </sheetViews>
  <sheetFormatPr defaultRowHeight="14.25"/>
  <sheetData>
    <row r="8" spans="13:15">
      <c r="N8" s="6"/>
      <c r="O8" s="6"/>
    </row>
    <row r="9" spans="13:15">
      <c r="N9" s="6"/>
      <c r="O9" s="6"/>
    </row>
    <row r="10" spans="13:15">
      <c r="N10" s="239"/>
      <c r="O10" s="239"/>
    </row>
    <row r="11" spans="13:15">
      <c r="M11" s="45"/>
    </row>
    <row r="12" spans="13:15">
      <c r="N12" s="236"/>
    </row>
    <row r="13" spans="13:15">
      <c r="N13" s="45"/>
    </row>
    <row r="16" spans="13:15">
      <c r="N16" s="237"/>
    </row>
    <row r="18" spans="14:14">
      <c r="N18" s="236"/>
    </row>
    <row r="19" spans="14:14">
      <c r="N19" s="238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J1:AA16"/>
  <sheetViews>
    <sheetView rightToLeft="1" topLeftCell="E1" workbookViewId="0">
      <selection activeCell="W21" sqref="W21"/>
    </sheetView>
  </sheetViews>
  <sheetFormatPr defaultRowHeight="14.25"/>
  <cols>
    <col min="19" max="20" width="9.625" bestFit="1" customWidth="1"/>
  </cols>
  <sheetData>
    <row r="1" spans="10:27" ht="24.75" thickBot="1">
      <c r="J1" s="1401" t="s">
        <v>86</v>
      </c>
      <c r="K1" s="1402"/>
      <c r="L1" s="241" t="s">
        <v>264</v>
      </c>
      <c r="M1" s="254"/>
      <c r="N1" s="242" t="s">
        <v>265</v>
      </c>
      <c r="Q1" s="1407" t="s">
        <v>86</v>
      </c>
      <c r="R1" s="1408"/>
      <c r="S1" s="259" t="s">
        <v>266</v>
      </c>
    </row>
    <row r="2" spans="10:27" ht="15" thickBot="1">
      <c r="J2" s="1403"/>
      <c r="K2" s="1404"/>
      <c r="L2" s="243" t="s">
        <v>226</v>
      </c>
      <c r="M2" s="255"/>
      <c r="N2" s="244" t="s">
        <v>226</v>
      </c>
      <c r="Q2" s="1409"/>
      <c r="R2" s="1410"/>
      <c r="S2" s="260" t="s">
        <v>226</v>
      </c>
    </row>
    <row r="3" spans="10:27" ht="15" thickBot="1">
      <c r="J3" s="1405" t="s">
        <v>243</v>
      </c>
      <c r="K3" s="245" t="s">
        <v>244</v>
      </c>
      <c r="L3" s="246">
        <v>5438</v>
      </c>
      <c r="M3" s="256"/>
      <c r="N3" s="247">
        <v>12613</v>
      </c>
      <c r="P3" s="45">
        <f>T3/L3*100</f>
        <v>18.8</v>
      </c>
      <c r="Q3" s="1411" t="s">
        <v>243</v>
      </c>
      <c r="R3" s="261" t="s">
        <v>244</v>
      </c>
      <c r="S3" s="262">
        <v>31649</v>
      </c>
      <c r="T3" s="274">
        <f>S3/31</f>
        <v>1020.9</v>
      </c>
    </row>
    <row r="4" spans="10:27" ht="15" thickBot="1">
      <c r="J4" s="1406"/>
      <c r="K4" s="248" t="s">
        <v>245</v>
      </c>
      <c r="L4" s="249">
        <v>5444</v>
      </c>
      <c r="M4" s="257"/>
      <c r="N4" s="250">
        <v>12606</v>
      </c>
      <c r="P4" s="45">
        <f t="shared" ref="P4:P14" si="0">T4/L4*100</f>
        <v>22.8</v>
      </c>
      <c r="Q4" s="1412"/>
      <c r="R4" s="263" t="s">
        <v>245</v>
      </c>
      <c r="S4" s="264">
        <v>34798</v>
      </c>
      <c r="T4" s="274">
        <f>S4/28</f>
        <v>1242.8</v>
      </c>
    </row>
    <row r="5" spans="10:27" ht="24.75" thickBot="1">
      <c r="J5" s="1406"/>
      <c r="K5" s="248" t="s">
        <v>246</v>
      </c>
      <c r="L5" s="249">
        <v>5567</v>
      </c>
      <c r="M5" s="257"/>
      <c r="N5" s="250">
        <v>12868</v>
      </c>
      <c r="P5" s="45">
        <f t="shared" si="0"/>
        <v>24.7</v>
      </c>
      <c r="Q5" s="1412"/>
      <c r="R5" s="263" t="s">
        <v>246</v>
      </c>
      <c r="S5" s="264">
        <v>42663</v>
      </c>
      <c r="T5" s="274">
        <f>S5/31</f>
        <v>1376.2</v>
      </c>
      <c r="X5" s="1413" t="s">
        <v>86</v>
      </c>
      <c r="Y5" s="1414"/>
      <c r="Z5" s="276" t="s">
        <v>267</v>
      </c>
      <c r="AA5" s="277" t="s">
        <v>264</v>
      </c>
    </row>
    <row r="6" spans="10:27" ht="15" thickBot="1">
      <c r="J6" s="1406"/>
      <c r="K6" s="248" t="s">
        <v>247</v>
      </c>
      <c r="L6" s="249">
        <v>5812</v>
      </c>
      <c r="M6" s="257"/>
      <c r="N6" s="250">
        <v>13379</v>
      </c>
      <c r="P6" s="45">
        <f t="shared" si="0"/>
        <v>30.5</v>
      </c>
      <c r="Q6" s="1412"/>
      <c r="R6" s="263" t="s">
        <v>247</v>
      </c>
      <c r="S6" s="264">
        <v>53238</v>
      </c>
      <c r="T6" s="274">
        <f>S6/30</f>
        <v>1774.6</v>
      </c>
      <c r="X6" s="1415"/>
      <c r="Y6" s="1416"/>
      <c r="Z6" s="279" t="s">
        <v>226</v>
      </c>
      <c r="AA6" s="280" t="s">
        <v>226</v>
      </c>
    </row>
    <row r="7" spans="10:27" ht="15" thickBot="1">
      <c r="J7" s="1406"/>
      <c r="K7" s="248" t="s">
        <v>248</v>
      </c>
      <c r="L7" s="249">
        <v>5905</v>
      </c>
      <c r="M7" s="257"/>
      <c r="N7" s="250">
        <v>13637</v>
      </c>
      <c r="P7" s="45">
        <f t="shared" si="0"/>
        <v>28.1</v>
      </c>
      <c r="Q7" s="1412"/>
      <c r="R7" s="263" t="s">
        <v>248</v>
      </c>
      <c r="S7" s="264">
        <v>51394</v>
      </c>
      <c r="T7" s="274">
        <f>S7/31</f>
        <v>1657.9</v>
      </c>
      <c r="X7" s="1417" t="s">
        <v>268</v>
      </c>
      <c r="Y7" s="281" t="s">
        <v>200</v>
      </c>
      <c r="Z7" s="282">
        <v>191</v>
      </c>
      <c r="AA7" s="283">
        <v>191</v>
      </c>
    </row>
    <row r="8" spans="10:27" s="101" customFormat="1">
      <c r="J8" s="1406"/>
      <c r="K8" s="267" t="s">
        <v>249</v>
      </c>
      <c r="L8" s="268">
        <v>5905</v>
      </c>
      <c r="M8" s="269"/>
      <c r="N8" s="270">
        <v>13637</v>
      </c>
      <c r="P8" s="100">
        <f t="shared" si="0"/>
        <v>20</v>
      </c>
      <c r="Q8" s="1412"/>
      <c r="R8" s="271" t="s">
        <v>249</v>
      </c>
      <c r="S8" s="272">
        <v>35493</v>
      </c>
      <c r="T8" s="275">
        <f>S8/30</f>
        <v>1183.0999999999999</v>
      </c>
      <c r="X8" s="1418"/>
      <c r="Y8" s="284" t="s">
        <v>43</v>
      </c>
      <c r="Z8" s="285">
        <v>376</v>
      </c>
      <c r="AA8" s="286">
        <v>376</v>
      </c>
    </row>
    <row r="9" spans="10:27">
      <c r="J9" s="1406"/>
      <c r="K9" s="248" t="s">
        <v>250</v>
      </c>
      <c r="L9" s="249">
        <v>5952</v>
      </c>
      <c r="M9" s="257"/>
      <c r="N9" s="250">
        <v>13731</v>
      </c>
      <c r="P9" s="45">
        <f t="shared" si="0"/>
        <v>19.8</v>
      </c>
      <c r="Q9" s="1412"/>
      <c r="R9" s="263" t="s">
        <v>250</v>
      </c>
      <c r="S9" s="264">
        <v>36524</v>
      </c>
      <c r="T9" s="274">
        <f>S9/31</f>
        <v>1178.2</v>
      </c>
      <c r="X9" s="1418"/>
      <c r="Y9" s="284" t="s">
        <v>45</v>
      </c>
      <c r="Z9" s="285">
        <v>815</v>
      </c>
      <c r="AA9" s="286">
        <v>815</v>
      </c>
    </row>
    <row r="10" spans="10:27">
      <c r="J10" s="1406"/>
      <c r="K10" s="248" t="s">
        <v>251</v>
      </c>
      <c r="L10" s="249">
        <v>5866</v>
      </c>
      <c r="M10" s="257"/>
      <c r="N10" s="250">
        <v>13568</v>
      </c>
      <c r="P10" s="45">
        <f t="shared" si="0"/>
        <v>26.6</v>
      </c>
      <c r="Q10" s="1412"/>
      <c r="R10" s="263" t="s">
        <v>251</v>
      </c>
      <c r="S10" s="264">
        <v>48324</v>
      </c>
      <c r="T10" s="274">
        <f>S10/31</f>
        <v>1558.8</v>
      </c>
      <c r="X10" s="1418"/>
      <c r="Y10" s="284" t="s">
        <v>47</v>
      </c>
      <c r="Z10" s="285">
        <v>652</v>
      </c>
      <c r="AA10" s="286">
        <v>652</v>
      </c>
    </row>
    <row r="11" spans="10:27">
      <c r="J11" s="1406"/>
      <c r="K11" s="248" t="s">
        <v>252</v>
      </c>
      <c r="L11" s="249">
        <v>5972</v>
      </c>
      <c r="M11" s="257"/>
      <c r="N11" s="250">
        <v>13785</v>
      </c>
      <c r="P11" s="45">
        <f t="shared" si="0"/>
        <v>23.2</v>
      </c>
      <c r="Q11" s="1412"/>
      <c r="R11" s="263" t="s">
        <v>252</v>
      </c>
      <c r="S11" s="264">
        <v>41571</v>
      </c>
      <c r="T11" s="274">
        <f>S11/30</f>
        <v>1385.7</v>
      </c>
      <c r="X11" s="1418"/>
      <c r="Y11" s="284" t="s">
        <v>49</v>
      </c>
      <c r="Z11" s="285">
        <v>609</v>
      </c>
      <c r="AA11" s="286">
        <v>609</v>
      </c>
    </row>
    <row r="12" spans="10:27" ht="15" thickBot="1">
      <c r="J12" s="1406"/>
      <c r="K12" s="248" t="s">
        <v>253</v>
      </c>
      <c r="L12" s="249">
        <v>5948</v>
      </c>
      <c r="M12" s="257"/>
      <c r="N12" s="250">
        <v>13754</v>
      </c>
      <c r="P12" s="45">
        <f t="shared" si="0"/>
        <v>32.6</v>
      </c>
      <c r="Q12" s="1412"/>
      <c r="R12" s="263" t="s">
        <v>253</v>
      </c>
      <c r="S12" s="264">
        <v>60075</v>
      </c>
      <c r="T12" s="274">
        <f>S12/31</f>
        <v>1937.9</v>
      </c>
      <c r="X12" s="1415"/>
      <c r="Y12" s="287" t="s">
        <v>50</v>
      </c>
      <c r="Z12" s="288">
        <v>3325</v>
      </c>
      <c r="AA12" s="289">
        <v>3262</v>
      </c>
    </row>
    <row r="13" spans="10:27">
      <c r="J13" s="1406"/>
      <c r="K13" s="248" t="s">
        <v>254</v>
      </c>
      <c r="L13" s="249">
        <v>6104</v>
      </c>
      <c r="M13" s="257"/>
      <c r="N13" s="250">
        <v>14010</v>
      </c>
      <c r="P13" s="45">
        <f t="shared" si="0"/>
        <v>30.7</v>
      </c>
      <c r="Q13" s="1412"/>
      <c r="R13" s="263" t="s">
        <v>254</v>
      </c>
      <c r="S13" s="264">
        <v>56281</v>
      </c>
      <c r="T13" s="274">
        <f>S13/30</f>
        <v>1876</v>
      </c>
    </row>
    <row r="14" spans="10:27" ht="15" thickBot="1">
      <c r="J14" s="1403"/>
      <c r="K14" s="251" t="s">
        <v>255</v>
      </c>
      <c r="L14" s="252">
        <v>6009</v>
      </c>
      <c r="M14" s="258"/>
      <c r="N14" s="253">
        <v>13902</v>
      </c>
      <c r="P14" s="45">
        <f t="shared" si="0"/>
        <v>21.7</v>
      </c>
      <c r="Q14" s="1409"/>
      <c r="R14" s="265" t="s">
        <v>255</v>
      </c>
      <c r="S14" s="266">
        <v>40346</v>
      </c>
      <c r="T14" s="274">
        <f>S14/31</f>
        <v>1301.5</v>
      </c>
    </row>
    <row r="15" spans="10:27">
      <c r="S15" s="168">
        <f>SUM(S3:S14)</f>
        <v>532356</v>
      </c>
    </row>
    <row r="16" spans="10:27">
      <c r="S16" s="273">
        <f>S15/365</f>
        <v>1458.51</v>
      </c>
    </row>
  </sheetData>
  <mergeCells count="6">
    <mergeCell ref="J1:K2"/>
    <mergeCell ref="J3:J14"/>
    <mergeCell ref="Q1:R2"/>
    <mergeCell ref="Q3:Q14"/>
    <mergeCell ref="X5:Y6"/>
    <mergeCell ref="X7:X1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Q240"/>
  <sheetViews>
    <sheetView rightToLeft="1" topLeftCell="A225" workbookViewId="0">
      <selection activeCell="H169" sqref="H169:M181"/>
    </sheetView>
  </sheetViews>
  <sheetFormatPr defaultRowHeight="14.25"/>
  <cols>
    <col min="3" max="3" width="10.125" bestFit="1" customWidth="1"/>
    <col min="4" max="4" width="9.125" bestFit="1" customWidth="1"/>
    <col min="5" max="8" width="10.125" bestFit="1" customWidth="1"/>
    <col min="9" max="9" width="11.125" bestFit="1" customWidth="1"/>
    <col min="10" max="10" width="11.875" customWidth="1"/>
    <col min="11" max="11" width="8.875" customWidth="1"/>
    <col min="12" max="13" width="12.25" customWidth="1"/>
    <col min="14" max="14" width="9.375" customWidth="1"/>
    <col min="15" max="16" width="9.125" bestFit="1" customWidth="1"/>
  </cols>
  <sheetData>
    <row r="1" spans="1:17" ht="15" thickBot="1">
      <c r="A1" s="311" t="s">
        <v>86</v>
      </c>
      <c r="B1" s="312"/>
      <c r="C1" s="304" t="s">
        <v>278</v>
      </c>
      <c r="E1" s="1426" t="s">
        <v>86</v>
      </c>
      <c r="F1" s="1427"/>
      <c r="G1" s="316" t="s">
        <v>267</v>
      </c>
      <c r="H1" t="s">
        <v>265</v>
      </c>
      <c r="I1" s="321" t="s">
        <v>279</v>
      </c>
      <c r="J1" s="322" t="s">
        <v>280</v>
      </c>
      <c r="K1" s="336"/>
      <c r="L1" s="336"/>
      <c r="M1" s="336"/>
      <c r="N1" s="336" t="s">
        <v>267</v>
      </c>
      <c r="O1" s="323" t="s">
        <v>266</v>
      </c>
    </row>
    <row r="2" spans="1:17" ht="15" thickBot="1">
      <c r="A2" s="313" t="s">
        <v>243</v>
      </c>
      <c r="B2" s="305" t="s">
        <v>244</v>
      </c>
      <c r="C2" s="306">
        <v>114</v>
      </c>
      <c r="E2" s="1428"/>
      <c r="F2" s="1429"/>
      <c r="G2" s="317" t="s">
        <v>226</v>
      </c>
      <c r="H2" t="s">
        <v>226</v>
      </c>
      <c r="I2" s="324" t="s">
        <v>226</v>
      </c>
      <c r="J2" s="325" t="s">
        <v>226</v>
      </c>
      <c r="K2" s="337"/>
      <c r="L2" s="337"/>
      <c r="M2" s="337"/>
      <c r="N2" s="337" t="s">
        <v>226</v>
      </c>
      <c r="O2" s="326" t="s">
        <v>226</v>
      </c>
    </row>
    <row r="3" spans="1:17" ht="15" thickBot="1">
      <c r="A3" s="314"/>
      <c r="B3" s="307" t="s">
        <v>245</v>
      </c>
      <c r="C3" s="308">
        <v>114</v>
      </c>
      <c r="E3" s="1430" t="s">
        <v>243</v>
      </c>
      <c r="F3" s="305" t="s">
        <v>244</v>
      </c>
      <c r="G3" s="318">
        <v>6622</v>
      </c>
      <c r="H3">
        <v>14650</v>
      </c>
      <c r="I3" s="327">
        <v>39307</v>
      </c>
      <c r="J3" s="328">
        <v>94189</v>
      </c>
      <c r="K3" s="338">
        <v>31</v>
      </c>
      <c r="L3" s="342">
        <f>J3/K3</f>
        <v>3038.4</v>
      </c>
      <c r="M3" s="342">
        <f>(L3/H3)*100</f>
        <v>20.7</v>
      </c>
      <c r="N3" s="338">
        <v>6622</v>
      </c>
      <c r="O3" s="329">
        <v>38801</v>
      </c>
      <c r="P3" s="274">
        <f>O3/K3</f>
        <v>1251.5999999999999</v>
      </c>
      <c r="Q3" s="45">
        <f>(P3/N3)*100</f>
        <v>18.899999999999999</v>
      </c>
    </row>
    <row r="4" spans="1:17" ht="15" thickBot="1">
      <c r="A4" s="314"/>
      <c r="B4" s="307" t="s">
        <v>246</v>
      </c>
      <c r="C4" s="308">
        <v>116</v>
      </c>
      <c r="E4" s="1431"/>
      <c r="F4" s="307" t="s">
        <v>245</v>
      </c>
      <c r="G4" s="319">
        <v>6595</v>
      </c>
      <c r="H4">
        <v>14607</v>
      </c>
      <c r="I4" s="330">
        <v>53070</v>
      </c>
      <c r="J4" s="331">
        <v>122697</v>
      </c>
      <c r="K4" s="339">
        <v>28</v>
      </c>
      <c r="L4" s="342">
        <f t="shared" ref="L4:L14" si="0">J4/K4</f>
        <v>4382</v>
      </c>
      <c r="M4" s="342">
        <f t="shared" ref="M4:M14" si="1">(L4/H4)*100</f>
        <v>30</v>
      </c>
      <c r="N4" s="339">
        <v>6595</v>
      </c>
      <c r="O4" s="332">
        <v>45904</v>
      </c>
      <c r="P4" s="274">
        <f t="shared" ref="P4:P14" si="2">O4/K4</f>
        <v>1639.4</v>
      </c>
      <c r="Q4" s="45">
        <f t="shared" ref="Q4:Q14" si="3">(P4/N4)*100</f>
        <v>24.9</v>
      </c>
    </row>
    <row r="5" spans="1:17" ht="15" thickBot="1">
      <c r="A5" s="314"/>
      <c r="B5" s="307" t="s">
        <v>247</v>
      </c>
      <c r="C5" s="308">
        <v>112</v>
      </c>
      <c r="E5" s="1431"/>
      <c r="F5" s="307" t="s">
        <v>246</v>
      </c>
      <c r="G5" s="319">
        <v>6674</v>
      </c>
      <c r="H5">
        <v>14761</v>
      </c>
      <c r="I5" s="330">
        <v>57129</v>
      </c>
      <c r="J5" s="331">
        <v>144818</v>
      </c>
      <c r="K5" s="339">
        <v>31</v>
      </c>
      <c r="L5" s="342">
        <f t="shared" si="0"/>
        <v>4671.5</v>
      </c>
      <c r="M5" s="342">
        <f t="shared" si="1"/>
        <v>31.6</v>
      </c>
      <c r="N5" s="339">
        <v>6674</v>
      </c>
      <c r="O5" s="332">
        <v>52758</v>
      </c>
      <c r="P5" s="274">
        <f t="shared" si="2"/>
        <v>1701.9</v>
      </c>
      <c r="Q5" s="45">
        <f t="shared" si="3"/>
        <v>25.5</v>
      </c>
    </row>
    <row r="6" spans="1:17" ht="15" thickBot="1">
      <c r="A6" s="314"/>
      <c r="B6" s="307" t="s">
        <v>248</v>
      </c>
      <c r="C6" s="308">
        <v>116</v>
      </c>
      <c r="E6" s="1431"/>
      <c r="F6" s="307" t="s">
        <v>247</v>
      </c>
      <c r="G6" s="319">
        <v>6542</v>
      </c>
      <c r="H6">
        <v>14496</v>
      </c>
      <c r="I6" s="330">
        <v>74115</v>
      </c>
      <c r="J6" s="331">
        <v>184007</v>
      </c>
      <c r="K6" s="339">
        <v>30</v>
      </c>
      <c r="L6" s="342">
        <f t="shared" si="0"/>
        <v>6133.6</v>
      </c>
      <c r="M6" s="342">
        <f t="shared" si="1"/>
        <v>42.3</v>
      </c>
      <c r="N6" s="339">
        <v>6542</v>
      </c>
      <c r="O6" s="332">
        <v>68440</v>
      </c>
      <c r="P6" s="274">
        <f t="shared" si="2"/>
        <v>2281.3000000000002</v>
      </c>
      <c r="Q6" s="45">
        <f t="shared" si="3"/>
        <v>34.9</v>
      </c>
    </row>
    <row r="7" spans="1:17" ht="15" thickBot="1">
      <c r="A7" s="314"/>
      <c r="B7" s="307" t="s">
        <v>249</v>
      </c>
      <c r="C7" s="308">
        <v>114</v>
      </c>
      <c r="E7" s="1431"/>
      <c r="F7" s="307" t="s">
        <v>248</v>
      </c>
      <c r="G7" s="319">
        <v>6746</v>
      </c>
      <c r="H7">
        <v>14914</v>
      </c>
      <c r="I7" s="330">
        <v>79477</v>
      </c>
      <c r="J7" s="331">
        <v>186714</v>
      </c>
      <c r="K7" s="339">
        <v>31</v>
      </c>
      <c r="L7" s="342">
        <f t="shared" si="0"/>
        <v>6023</v>
      </c>
      <c r="M7" s="342">
        <f t="shared" si="1"/>
        <v>40.4</v>
      </c>
      <c r="N7" s="339">
        <v>6746</v>
      </c>
      <c r="O7" s="332">
        <v>63840</v>
      </c>
      <c r="P7" s="274">
        <f t="shared" si="2"/>
        <v>2059.4</v>
      </c>
      <c r="Q7" s="45">
        <f t="shared" si="3"/>
        <v>30.5</v>
      </c>
    </row>
    <row r="8" spans="1:17" ht="15" thickBot="1">
      <c r="A8" s="314"/>
      <c r="B8" s="307" t="s">
        <v>250</v>
      </c>
      <c r="C8" s="308">
        <v>116</v>
      </c>
      <c r="E8" s="1431"/>
      <c r="F8" s="307" t="s">
        <v>249</v>
      </c>
      <c r="G8" s="319">
        <v>6644</v>
      </c>
      <c r="H8">
        <v>14710</v>
      </c>
      <c r="I8" s="330">
        <v>53491</v>
      </c>
      <c r="J8" s="331">
        <v>122383</v>
      </c>
      <c r="K8" s="339">
        <v>30</v>
      </c>
      <c r="L8" s="342">
        <f t="shared" si="0"/>
        <v>4079.4</v>
      </c>
      <c r="M8" s="342">
        <f t="shared" si="1"/>
        <v>27.7</v>
      </c>
      <c r="N8" s="339">
        <v>6644</v>
      </c>
      <c r="O8" s="332">
        <v>52397</v>
      </c>
      <c r="P8" s="274">
        <f t="shared" si="2"/>
        <v>1746.6</v>
      </c>
      <c r="Q8" s="45">
        <f t="shared" si="3"/>
        <v>26.3</v>
      </c>
    </row>
    <row r="9" spans="1:17" ht="15" thickBot="1">
      <c r="A9" s="314"/>
      <c r="B9" s="307" t="s">
        <v>251</v>
      </c>
      <c r="C9" s="308">
        <v>110</v>
      </c>
      <c r="E9" s="1431"/>
      <c r="F9" s="307" t="s">
        <v>250</v>
      </c>
      <c r="G9" s="319">
        <v>6740</v>
      </c>
      <c r="H9">
        <v>14914</v>
      </c>
      <c r="I9" s="330">
        <v>39584</v>
      </c>
      <c r="J9" s="331">
        <v>79297</v>
      </c>
      <c r="K9" s="339">
        <v>31</v>
      </c>
      <c r="L9" s="342">
        <f t="shared" si="0"/>
        <v>2558</v>
      </c>
      <c r="M9" s="342">
        <f t="shared" si="1"/>
        <v>17.2</v>
      </c>
      <c r="N9" s="339">
        <v>6740</v>
      </c>
      <c r="O9" s="332">
        <v>37046</v>
      </c>
      <c r="P9" s="274">
        <f t="shared" si="2"/>
        <v>1195</v>
      </c>
      <c r="Q9" s="45">
        <f t="shared" si="3"/>
        <v>17.7</v>
      </c>
    </row>
    <row r="10" spans="1:17" ht="15" thickBot="1">
      <c r="A10" s="314"/>
      <c r="B10" s="307" t="s">
        <v>252</v>
      </c>
      <c r="C10" s="308">
        <v>111</v>
      </c>
      <c r="E10" s="1431"/>
      <c r="F10" s="307" t="s">
        <v>251</v>
      </c>
      <c r="G10" s="319">
        <v>6591</v>
      </c>
      <c r="H10">
        <v>14595</v>
      </c>
      <c r="I10" s="330">
        <v>25646</v>
      </c>
      <c r="J10" s="331">
        <v>83051</v>
      </c>
      <c r="K10" s="339">
        <v>31</v>
      </c>
      <c r="L10" s="342">
        <f t="shared" si="0"/>
        <v>2679.1</v>
      </c>
      <c r="M10" s="342">
        <f t="shared" si="1"/>
        <v>18.399999999999999</v>
      </c>
      <c r="N10" s="339">
        <v>6591</v>
      </c>
      <c r="O10" s="332">
        <v>55219</v>
      </c>
      <c r="P10" s="274">
        <f t="shared" si="2"/>
        <v>1781.3</v>
      </c>
      <c r="Q10" s="45">
        <f t="shared" si="3"/>
        <v>27</v>
      </c>
    </row>
    <row r="11" spans="1:17" ht="15" thickBot="1">
      <c r="A11" s="314"/>
      <c r="B11" s="307" t="s">
        <v>253</v>
      </c>
      <c r="C11" s="308">
        <v>113</v>
      </c>
      <c r="E11" s="1431"/>
      <c r="F11" s="307" t="s">
        <v>252</v>
      </c>
      <c r="G11" s="319">
        <v>6624</v>
      </c>
      <c r="H11">
        <v>14662</v>
      </c>
      <c r="I11" s="330">
        <v>35997</v>
      </c>
      <c r="J11" s="331">
        <v>113761</v>
      </c>
      <c r="K11" s="339">
        <v>30</v>
      </c>
      <c r="L11" s="342">
        <f t="shared" si="0"/>
        <v>3792</v>
      </c>
      <c r="M11" s="342">
        <f t="shared" si="1"/>
        <v>25.9</v>
      </c>
      <c r="N11" s="339">
        <v>6624</v>
      </c>
      <c r="O11" s="332">
        <v>47626</v>
      </c>
      <c r="P11" s="274">
        <f t="shared" si="2"/>
        <v>1587.5</v>
      </c>
      <c r="Q11" s="45">
        <f t="shared" si="3"/>
        <v>24</v>
      </c>
    </row>
    <row r="12" spans="1:17" ht="15" thickBot="1">
      <c r="A12" s="314"/>
      <c r="B12" s="307" t="s">
        <v>254</v>
      </c>
      <c r="C12" s="308">
        <v>113</v>
      </c>
      <c r="E12" s="1431"/>
      <c r="F12" s="307" t="s">
        <v>253</v>
      </c>
      <c r="G12" s="319">
        <v>6756</v>
      </c>
      <c r="H12">
        <v>14956</v>
      </c>
      <c r="I12" s="330">
        <v>65833</v>
      </c>
      <c r="J12" s="331">
        <v>174415</v>
      </c>
      <c r="K12" s="339">
        <v>31</v>
      </c>
      <c r="L12" s="342">
        <f t="shared" si="0"/>
        <v>5626.3</v>
      </c>
      <c r="M12" s="342">
        <f t="shared" si="1"/>
        <v>37.6</v>
      </c>
      <c r="N12" s="339">
        <v>6756</v>
      </c>
      <c r="O12" s="332">
        <v>65950</v>
      </c>
      <c r="P12" s="274">
        <f t="shared" si="2"/>
        <v>2127.4</v>
      </c>
      <c r="Q12" s="45">
        <f t="shared" si="3"/>
        <v>31.5</v>
      </c>
    </row>
    <row r="13" spans="1:17" ht="15" thickBot="1">
      <c r="A13" s="315"/>
      <c r="B13" s="309" t="s">
        <v>255</v>
      </c>
      <c r="C13" s="310">
        <v>109</v>
      </c>
      <c r="E13" s="1431"/>
      <c r="F13" s="307" t="s">
        <v>254</v>
      </c>
      <c r="G13" s="319">
        <v>6756</v>
      </c>
      <c r="H13">
        <v>14976</v>
      </c>
      <c r="I13" s="330">
        <v>46093</v>
      </c>
      <c r="J13" s="331">
        <v>125285</v>
      </c>
      <c r="K13" s="339">
        <v>30</v>
      </c>
      <c r="L13" s="342">
        <f t="shared" si="0"/>
        <v>4176.2</v>
      </c>
      <c r="M13" s="342">
        <f t="shared" si="1"/>
        <v>27.9</v>
      </c>
      <c r="N13" s="339">
        <v>6756</v>
      </c>
      <c r="O13" s="332">
        <v>44752</v>
      </c>
      <c r="P13" s="274">
        <f t="shared" si="2"/>
        <v>1491.7</v>
      </c>
      <c r="Q13" s="45">
        <f t="shared" si="3"/>
        <v>22.1</v>
      </c>
    </row>
    <row r="14" spans="1:17" ht="15" thickBot="1">
      <c r="E14" s="1428"/>
      <c r="F14" s="309" t="s">
        <v>255</v>
      </c>
      <c r="G14" s="320">
        <v>6691</v>
      </c>
      <c r="H14">
        <v>14857</v>
      </c>
      <c r="I14" s="333">
        <v>40605</v>
      </c>
      <c r="J14" s="334">
        <v>106694</v>
      </c>
      <c r="K14" s="340">
        <v>31</v>
      </c>
      <c r="L14" s="342">
        <f t="shared" si="0"/>
        <v>3441.7</v>
      </c>
      <c r="M14" s="342">
        <f t="shared" si="1"/>
        <v>23.2</v>
      </c>
      <c r="N14" s="340">
        <v>6691</v>
      </c>
      <c r="O14" s="335">
        <v>41144</v>
      </c>
      <c r="P14" s="274">
        <f t="shared" si="2"/>
        <v>1327.2</v>
      </c>
      <c r="Q14" s="45">
        <f t="shared" si="3"/>
        <v>19.8</v>
      </c>
    </row>
    <row r="15" spans="1:17">
      <c r="G15" s="23">
        <f>SUM(G3:G14)</f>
        <v>79981</v>
      </c>
      <c r="H15" s="23">
        <f>SUM(H3:H14)</f>
        <v>177098</v>
      </c>
      <c r="I15" s="23">
        <f>SUM(I3:I14)</f>
        <v>610347</v>
      </c>
      <c r="J15" s="23">
        <f>SUM(J3:J14)</f>
        <v>1537311</v>
      </c>
      <c r="K15" s="23">
        <f>SUM(K3:K14)</f>
        <v>365</v>
      </c>
      <c r="L15" s="56">
        <f>J15/K15</f>
        <v>4211.8</v>
      </c>
      <c r="M15" s="56">
        <f>L15/H16*100</f>
        <v>28.5</v>
      </c>
      <c r="N15" s="23">
        <v>79981</v>
      </c>
      <c r="O15" s="23">
        <f>SUM(O3:O14)</f>
        <v>613877</v>
      </c>
      <c r="P15" s="274">
        <f>O15/K15</f>
        <v>1681.9</v>
      </c>
      <c r="Q15" s="45">
        <f>(P15/N16)*100</f>
        <v>25.2</v>
      </c>
    </row>
    <row r="16" spans="1:17">
      <c r="G16" s="23">
        <f>G15/12</f>
        <v>6665</v>
      </c>
      <c r="H16" s="23">
        <f>H15/12</f>
        <v>14758</v>
      </c>
      <c r="N16" s="341">
        <v>6665</v>
      </c>
    </row>
    <row r="18" spans="1:13" s="360" customFormat="1"/>
    <row r="19" spans="1:13" s="360" customFormat="1"/>
    <row r="20" spans="1:13" s="360" customFormat="1" ht="15" thickBot="1"/>
    <row r="21" spans="1:13" ht="15" thickBot="1">
      <c r="A21" s="1426" t="s">
        <v>86</v>
      </c>
      <c r="B21" s="1427"/>
      <c r="C21" s="321" t="s">
        <v>216</v>
      </c>
      <c r="D21" s="322" t="s">
        <v>217</v>
      </c>
      <c r="E21" s="322" t="s">
        <v>218</v>
      </c>
      <c r="F21" s="322" t="s">
        <v>219</v>
      </c>
      <c r="G21" s="322" t="s">
        <v>220</v>
      </c>
      <c r="H21" s="322" t="s">
        <v>221</v>
      </c>
      <c r="I21" s="322" t="s">
        <v>222</v>
      </c>
      <c r="J21" s="322" t="s">
        <v>223</v>
      </c>
      <c r="K21" s="322" t="s">
        <v>224</v>
      </c>
      <c r="L21" s="323" t="s">
        <v>225</v>
      </c>
      <c r="M21" s="343"/>
    </row>
    <row r="22" spans="1:13" ht="15" thickBot="1">
      <c r="A22" s="1428"/>
      <c r="B22" s="1429"/>
      <c r="C22" s="324" t="s">
        <v>226</v>
      </c>
      <c r="D22" s="325" t="s">
        <v>226</v>
      </c>
      <c r="E22" s="325" t="s">
        <v>226</v>
      </c>
      <c r="F22" s="325" t="s">
        <v>226</v>
      </c>
      <c r="G22" s="325" t="s">
        <v>226</v>
      </c>
      <c r="H22" s="325" t="s">
        <v>226</v>
      </c>
      <c r="I22" s="325" t="s">
        <v>226</v>
      </c>
      <c r="J22" s="325" t="s">
        <v>226</v>
      </c>
      <c r="K22" s="325" t="s">
        <v>226</v>
      </c>
      <c r="L22" s="326" t="s">
        <v>226</v>
      </c>
      <c r="M22" s="343"/>
    </row>
    <row r="23" spans="1:13" ht="15" thickBot="1">
      <c r="A23" s="1430" t="s">
        <v>243</v>
      </c>
      <c r="B23" s="305" t="s">
        <v>244</v>
      </c>
      <c r="C23" s="327">
        <v>4669</v>
      </c>
      <c r="D23" s="328">
        <v>239</v>
      </c>
      <c r="E23" s="328">
        <v>4142</v>
      </c>
      <c r="F23" s="328">
        <v>3469</v>
      </c>
      <c r="G23" s="328">
        <v>3532</v>
      </c>
      <c r="H23" s="328">
        <v>460</v>
      </c>
      <c r="I23" s="328">
        <v>11917</v>
      </c>
      <c r="J23" s="328">
        <v>9937</v>
      </c>
      <c r="K23" s="328">
        <v>715</v>
      </c>
      <c r="L23" s="329">
        <v>227</v>
      </c>
      <c r="M23" s="344">
        <f>SUM(C23:L23)</f>
        <v>39307</v>
      </c>
    </row>
    <row r="24" spans="1:13">
      <c r="A24" s="1431"/>
      <c r="B24" s="307" t="s">
        <v>245</v>
      </c>
      <c r="C24" s="330">
        <v>3753</v>
      </c>
      <c r="D24" s="331">
        <v>478</v>
      </c>
      <c r="E24" s="331">
        <v>3140</v>
      </c>
      <c r="F24" s="331">
        <v>5624</v>
      </c>
      <c r="G24" s="331">
        <v>6625</v>
      </c>
      <c r="H24" s="331">
        <v>1843</v>
      </c>
      <c r="I24" s="331">
        <v>18687</v>
      </c>
      <c r="J24" s="331">
        <v>10463</v>
      </c>
      <c r="K24" s="331">
        <v>1303</v>
      </c>
      <c r="L24" s="332">
        <v>1154</v>
      </c>
      <c r="M24" s="344">
        <f t="shared" ref="M24:M35" si="4">SUM(C24:L24)</f>
        <v>53070</v>
      </c>
    </row>
    <row r="25" spans="1:13">
      <c r="A25" s="1431"/>
      <c r="B25" s="307" t="s">
        <v>246</v>
      </c>
      <c r="C25" s="330">
        <v>4620</v>
      </c>
      <c r="D25" s="331">
        <v>193</v>
      </c>
      <c r="E25" s="331">
        <v>3452</v>
      </c>
      <c r="F25" s="331">
        <v>5229</v>
      </c>
      <c r="G25" s="331">
        <v>5455</v>
      </c>
      <c r="H25" s="331">
        <v>1779</v>
      </c>
      <c r="I25" s="331">
        <v>22236</v>
      </c>
      <c r="J25" s="331">
        <v>11103</v>
      </c>
      <c r="K25" s="331">
        <v>2094</v>
      </c>
      <c r="L25" s="332">
        <v>968</v>
      </c>
      <c r="M25" s="344">
        <f t="shared" si="4"/>
        <v>57129</v>
      </c>
    </row>
    <row r="26" spans="1:13">
      <c r="A26" s="1431"/>
      <c r="B26" s="307" t="s">
        <v>247</v>
      </c>
      <c r="C26" s="330">
        <v>5520</v>
      </c>
      <c r="D26" s="331">
        <v>2964</v>
      </c>
      <c r="E26" s="331">
        <v>7770</v>
      </c>
      <c r="F26" s="331">
        <v>7162</v>
      </c>
      <c r="G26" s="331">
        <v>6161</v>
      </c>
      <c r="H26" s="331">
        <v>1817</v>
      </c>
      <c r="I26" s="331">
        <v>27998</v>
      </c>
      <c r="J26" s="331">
        <v>12636</v>
      </c>
      <c r="K26" s="331">
        <v>1822</v>
      </c>
      <c r="L26" s="332">
        <v>265</v>
      </c>
      <c r="M26" s="344">
        <f t="shared" si="4"/>
        <v>74115</v>
      </c>
    </row>
    <row r="27" spans="1:13">
      <c r="A27" s="1431"/>
      <c r="B27" s="307" t="s">
        <v>248</v>
      </c>
      <c r="C27" s="330">
        <v>4697</v>
      </c>
      <c r="D27" s="331">
        <v>331</v>
      </c>
      <c r="E27" s="331">
        <v>4802</v>
      </c>
      <c r="F27" s="331">
        <v>11644</v>
      </c>
      <c r="G27" s="331">
        <v>7768</v>
      </c>
      <c r="H27" s="331">
        <v>1881</v>
      </c>
      <c r="I27" s="331">
        <v>27550</v>
      </c>
      <c r="J27" s="331">
        <v>18488</v>
      </c>
      <c r="K27" s="331">
        <v>1839</v>
      </c>
      <c r="L27" s="332">
        <v>477</v>
      </c>
      <c r="M27" s="344">
        <f t="shared" si="4"/>
        <v>79477</v>
      </c>
    </row>
    <row r="28" spans="1:13">
      <c r="A28" s="1431"/>
      <c r="B28" s="307" t="s">
        <v>249</v>
      </c>
      <c r="C28" s="330">
        <v>4804</v>
      </c>
      <c r="D28" s="331">
        <v>465</v>
      </c>
      <c r="E28" s="331">
        <v>4980</v>
      </c>
      <c r="F28" s="331">
        <v>3855</v>
      </c>
      <c r="G28" s="331">
        <v>6139</v>
      </c>
      <c r="H28" s="331">
        <v>1275</v>
      </c>
      <c r="I28" s="331">
        <v>17769</v>
      </c>
      <c r="J28" s="331">
        <v>12069</v>
      </c>
      <c r="K28" s="331">
        <v>1767</v>
      </c>
      <c r="L28" s="332">
        <v>368</v>
      </c>
      <c r="M28" s="344">
        <f t="shared" si="4"/>
        <v>53491</v>
      </c>
    </row>
    <row r="29" spans="1:13">
      <c r="A29" s="1431"/>
      <c r="B29" s="307" t="s">
        <v>250</v>
      </c>
      <c r="C29" s="330">
        <v>2328</v>
      </c>
      <c r="D29" s="331">
        <v>221</v>
      </c>
      <c r="E29" s="331">
        <v>3875</v>
      </c>
      <c r="F29" s="331">
        <v>1899</v>
      </c>
      <c r="G29" s="331">
        <v>6129</v>
      </c>
      <c r="H29" s="331">
        <v>696</v>
      </c>
      <c r="I29" s="331">
        <v>13105</v>
      </c>
      <c r="J29" s="331">
        <v>9825</v>
      </c>
      <c r="K29" s="331">
        <v>1348</v>
      </c>
      <c r="L29" s="332">
        <v>158</v>
      </c>
      <c r="M29" s="344">
        <f t="shared" si="4"/>
        <v>39584</v>
      </c>
    </row>
    <row r="30" spans="1:13">
      <c r="A30" s="1431"/>
      <c r="B30" s="307" t="s">
        <v>251</v>
      </c>
      <c r="C30" s="330">
        <v>4555</v>
      </c>
      <c r="D30" s="331">
        <v>208</v>
      </c>
      <c r="E30" s="331">
        <v>7669</v>
      </c>
      <c r="F30" s="331">
        <v>1063</v>
      </c>
      <c r="G30" s="331">
        <v>1543</v>
      </c>
      <c r="H30" s="331">
        <v>321</v>
      </c>
      <c r="I30" s="331">
        <v>5467</v>
      </c>
      <c r="J30" s="331">
        <v>4374</v>
      </c>
      <c r="K30" s="331">
        <v>369</v>
      </c>
      <c r="L30" s="332">
        <v>77</v>
      </c>
      <c r="M30" s="344">
        <f t="shared" si="4"/>
        <v>25646</v>
      </c>
    </row>
    <row r="31" spans="1:13">
      <c r="A31" s="1431"/>
      <c r="B31" s="307" t="s">
        <v>252</v>
      </c>
      <c r="C31" s="330">
        <v>4317</v>
      </c>
      <c r="D31" s="331">
        <v>512</v>
      </c>
      <c r="E31" s="331">
        <v>5538</v>
      </c>
      <c r="F31" s="331">
        <v>2558</v>
      </c>
      <c r="G31" s="331">
        <v>2714</v>
      </c>
      <c r="H31" s="331">
        <v>558</v>
      </c>
      <c r="I31" s="331">
        <v>9719</v>
      </c>
      <c r="J31" s="331">
        <v>9482</v>
      </c>
      <c r="K31" s="331">
        <v>381</v>
      </c>
      <c r="L31" s="332">
        <v>218</v>
      </c>
      <c r="M31" s="344">
        <f t="shared" si="4"/>
        <v>35997</v>
      </c>
    </row>
    <row r="32" spans="1:13">
      <c r="A32" s="1431"/>
      <c r="B32" s="307" t="s">
        <v>253</v>
      </c>
      <c r="C32" s="330">
        <v>6017</v>
      </c>
      <c r="D32" s="331">
        <v>369</v>
      </c>
      <c r="E32" s="331">
        <v>12249</v>
      </c>
      <c r="F32" s="331">
        <v>6345</v>
      </c>
      <c r="G32" s="331">
        <v>5459</v>
      </c>
      <c r="H32" s="331">
        <v>1667</v>
      </c>
      <c r="I32" s="331">
        <v>19200</v>
      </c>
      <c r="J32" s="331">
        <v>11604</v>
      </c>
      <c r="K32" s="331">
        <v>2374</v>
      </c>
      <c r="L32" s="332">
        <v>549</v>
      </c>
      <c r="M32" s="344">
        <f t="shared" si="4"/>
        <v>65833</v>
      </c>
    </row>
    <row r="33" spans="1:13">
      <c r="A33" s="1431"/>
      <c r="B33" s="307" t="s">
        <v>254</v>
      </c>
      <c r="C33" s="330">
        <v>4381</v>
      </c>
      <c r="D33" s="331">
        <v>193</v>
      </c>
      <c r="E33" s="331">
        <v>3001</v>
      </c>
      <c r="F33" s="331">
        <v>5205</v>
      </c>
      <c r="G33" s="331">
        <v>5145</v>
      </c>
      <c r="H33" s="331">
        <v>1241</v>
      </c>
      <c r="I33" s="331">
        <v>14267</v>
      </c>
      <c r="J33" s="331">
        <v>7900</v>
      </c>
      <c r="K33" s="331">
        <v>4433</v>
      </c>
      <c r="L33" s="332">
        <v>327</v>
      </c>
      <c r="M33" s="344">
        <f t="shared" si="4"/>
        <v>46093</v>
      </c>
    </row>
    <row r="34" spans="1:13" ht="15" thickBot="1">
      <c r="A34" s="1428"/>
      <c r="B34" s="309" t="s">
        <v>255</v>
      </c>
      <c r="C34" s="333">
        <v>4776</v>
      </c>
      <c r="D34" s="334">
        <v>165</v>
      </c>
      <c r="E34" s="334">
        <v>7028</v>
      </c>
      <c r="F34" s="334">
        <v>4328</v>
      </c>
      <c r="G34" s="334">
        <v>2898</v>
      </c>
      <c r="H34" s="334">
        <v>837</v>
      </c>
      <c r="I34" s="334">
        <v>7365</v>
      </c>
      <c r="J34" s="334">
        <v>4317</v>
      </c>
      <c r="K34" s="334">
        <v>8455</v>
      </c>
      <c r="L34" s="335">
        <v>436</v>
      </c>
      <c r="M34" s="344">
        <f t="shared" si="4"/>
        <v>40605</v>
      </c>
    </row>
    <row r="35" spans="1:13">
      <c r="C35" s="341">
        <f>SUM(C23:C34)</f>
        <v>54437</v>
      </c>
      <c r="D35" s="341">
        <f t="shared" ref="D35:L35" si="5">SUM(D23:D34)</f>
        <v>6338</v>
      </c>
      <c r="E35" s="341">
        <f t="shared" si="5"/>
        <v>67646</v>
      </c>
      <c r="F35" s="341">
        <f t="shared" si="5"/>
        <v>58381</v>
      </c>
      <c r="G35" s="341">
        <f t="shared" si="5"/>
        <v>59568</v>
      </c>
      <c r="H35" s="341">
        <f t="shared" si="5"/>
        <v>14375</v>
      </c>
      <c r="I35" s="341">
        <f t="shared" si="5"/>
        <v>195280</v>
      </c>
      <c r="J35" s="341">
        <f t="shared" si="5"/>
        <v>122198</v>
      </c>
      <c r="K35" s="341">
        <f t="shared" si="5"/>
        <v>26900</v>
      </c>
      <c r="L35" s="341">
        <f t="shared" si="5"/>
        <v>5224</v>
      </c>
      <c r="M35" s="344">
        <f t="shared" si="4"/>
        <v>610347</v>
      </c>
    </row>
    <row r="36" spans="1:13" s="99" customFormat="1" ht="15" thickBot="1"/>
    <row r="37" spans="1:13" ht="15" thickBot="1">
      <c r="A37" s="1430" t="s">
        <v>243</v>
      </c>
      <c r="B37" s="345" t="s">
        <v>244</v>
      </c>
      <c r="C37" s="348">
        <f>C23/M23*100</f>
        <v>11.9</v>
      </c>
      <c r="D37" s="349">
        <f>D23/M23*100</f>
        <v>0.6</v>
      </c>
      <c r="E37" s="349">
        <f>E23/M23*100</f>
        <v>10.5</v>
      </c>
      <c r="F37" s="349">
        <f>F23/M23*100</f>
        <v>8.8000000000000007</v>
      </c>
      <c r="G37" s="349">
        <f>G23/M23*100</f>
        <v>9</v>
      </c>
      <c r="H37" s="349">
        <f>H23/M23*100</f>
        <v>1.2</v>
      </c>
      <c r="I37" s="349">
        <f>I23/M23*100</f>
        <v>30.3</v>
      </c>
      <c r="J37" s="349">
        <f>J23/M23*100</f>
        <v>25.3</v>
      </c>
      <c r="K37" s="349">
        <f>K23/M23*100</f>
        <v>1.8</v>
      </c>
      <c r="L37" s="350">
        <f>L23/M23*100</f>
        <v>0.6</v>
      </c>
    </row>
    <row r="38" spans="1:13">
      <c r="A38" s="1431"/>
      <c r="B38" s="346" t="s">
        <v>245</v>
      </c>
      <c r="C38" s="351">
        <f t="shared" ref="C38:C49" si="6">C24/M24*100</f>
        <v>7.1</v>
      </c>
      <c r="D38" s="46">
        <f t="shared" ref="D38:D49" si="7">D24/M24*100</f>
        <v>0.9</v>
      </c>
      <c r="E38" s="46">
        <f t="shared" ref="E38:E49" si="8">E24/M24*100</f>
        <v>5.9</v>
      </c>
      <c r="F38" s="46">
        <f t="shared" ref="F38:F49" si="9">F24/M24*100</f>
        <v>10.6</v>
      </c>
      <c r="G38" s="46">
        <f t="shared" ref="G38:G49" si="10">G24/M24*100</f>
        <v>12.5</v>
      </c>
      <c r="H38" s="46">
        <f t="shared" ref="H38:H49" si="11">H24/M24*100</f>
        <v>3.5</v>
      </c>
      <c r="I38" s="46">
        <f t="shared" ref="I38:I49" si="12">I24/M24*100</f>
        <v>35.200000000000003</v>
      </c>
      <c r="J38" s="46">
        <f t="shared" ref="J38:J49" si="13">J24/M24*100</f>
        <v>19.7</v>
      </c>
      <c r="K38" s="46">
        <f t="shared" ref="K38:K49" si="14">K24/M24*100</f>
        <v>2.5</v>
      </c>
      <c r="L38" s="352">
        <f t="shared" ref="L38:L49" si="15">L24/M24*100</f>
        <v>2.2000000000000002</v>
      </c>
    </row>
    <row r="39" spans="1:13">
      <c r="A39" s="1431"/>
      <c r="B39" s="346" t="s">
        <v>246</v>
      </c>
      <c r="C39" s="351">
        <f t="shared" si="6"/>
        <v>8.1</v>
      </c>
      <c r="D39" s="46">
        <f t="shared" si="7"/>
        <v>0.3</v>
      </c>
      <c r="E39" s="46">
        <f t="shared" si="8"/>
        <v>6</v>
      </c>
      <c r="F39" s="46">
        <f t="shared" si="9"/>
        <v>9.1999999999999993</v>
      </c>
      <c r="G39" s="46">
        <f t="shared" si="10"/>
        <v>9.5</v>
      </c>
      <c r="H39" s="46">
        <f t="shared" si="11"/>
        <v>3.1</v>
      </c>
      <c r="I39" s="46">
        <f t="shared" si="12"/>
        <v>38.9</v>
      </c>
      <c r="J39" s="46">
        <f t="shared" si="13"/>
        <v>19.399999999999999</v>
      </c>
      <c r="K39" s="46">
        <f t="shared" si="14"/>
        <v>3.7</v>
      </c>
      <c r="L39" s="352">
        <f t="shared" si="15"/>
        <v>1.7</v>
      </c>
    </row>
    <row r="40" spans="1:13">
      <c r="A40" s="1431"/>
      <c r="B40" s="346" t="s">
        <v>247</v>
      </c>
      <c r="C40" s="351">
        <f t="shared" si="6"/>
        <v>7.4</v>
      </c>
      <c r="D40" s="46">
        <f t="shared" si="7"/>
        <v>4</v>
      </c>
      <c r="E40" s="46">
        <f t="shared" si="8"/>
        <v>10.5</v>
      </c>
      <c r="F40" s="46">
        <f t="shared" si="9"/>
        <v>9.6999999999999993</v>
      </c>
      <c r="G40" s="46">
        <f t="shared" si="10"/>
        <v>8.3000000000000007</v>
      </c>
      <c r="H40" s="46">
        <f t="shared" si="11"/>
        <v>2.5</v>
      </c>
      <c r="I40" s="46">
        <f t="shared" si="12"/>
        <v>37.799999999999997</v>
      </c>
      <c r="J40" s="46">
        <f t="shared" si="13"/>
        <v>17</v>
      </c>
      <c r="K40" s="46">
        <f t="shared" si="14"/>
        <v>2.5</v>
      </c>
      <c r="L40" s="352">
        <f t="shared" si="15"/>
        <v>0.4</v>
      </c>
    </row>
    <row r="41" spans="1:13">
      <c r="A41" s="1431"/>
      <c r="B41" s="346" t="s">
        <v>248</v>
      </c>
      <c r="C41" s="351">
        <f t="shared" si="6"/>
        <v>5.9</v>
      </c>
      <c r="D41" s="46">
        <f t="shared" si="7"/>
        <v>0.4</v>
      </c>
      <c r="E41" s="46">
        <f t="shared" si="8"/>
        <v>6</v>
      </c>
      <c r="F41" s="46">
        <f t="shared" si="9"/>
        <v>14.7</v>
      </c>
      <c r="G41" s="46">
        <f t="shared" si="10"/>
        <v>9.8000000000000007</v>
      </c>
      <c r="H41" s="46">
        <f t="shared" si="11"/>
        <v>2.4</v>
      </c>
      <c r="I41" s="46">
        <f t="shared" si="12"/>
        <v>34.700000000000003</v>
      </c>
      <c r="J41" s="46">
        <f t="shared" si="13"/>
        <v>23.3</v>
      </c>
      <c r="K41" s="46">
        <f t="shared" si="14"/>
        <v>2.2999999999999998</v>
      </c>
      <c r="L41" s="352">
        <f t="shared" si="15"/>
        <v>0.6</v>
      </c>
    </row>
    <row r="42" spans="1:13">
      <c r="A42" s="1431"/>
      <c r="B42" s="346" t="s">
        <v>249</v>
      </c>
      <c r="C42" s="351">
        <f t="shared" si="6"/>
        <v>9</v>
      </c>
      <c r="D42" s="46">
        <f t="shared" si="7"/>
        <v>0.9</v>
      </c>
      <c r="E42" s="46">
        <f t="shared" si="8"/>
        <v>9.3000000000000007</v>
      </c>
      <c r="F42" s="46">
        <f t="shared" si="9"/>
        <v>7.2</v>
      </c>
      <c r="G42" s="46">
        <f t="shared" si="10"/>
        <v>11.5</v>
      </c>
      <c r="H42" s="46">
        <f t="shared" si="11"/>
        <v>2.4</v>
      </c>
      <c r="I42" s="46">
        <f t="shared" si="12"/>
        <v>33.200000000000003</v>
      </c>
      <c r="J42" s="46">
        <f t="shared" si="13"/>
        <v>22.6</v>
      </c>
      <c r="K42" s="46">
        <f t="shared" si="14"/>
        <v>3.3</v>
      </c>
      <c r="L42" s="352">
        <f t="shared" si="15"/>
        <v>0.7</v>
      </c>
    </row>
    <row r="43" spans="1:13">
      <c r="A43" s="1431"/>
      <c r="B43" s="346" t="s">
        <v>250</v>
      </c>
      <c r="C43" s="351">
        <f t="shared" si="6"/>
        <v>5.9</v>
      </c>
      <c r="D43" s="46">
        <f t="shared" si="7"/>
        <v>0.6</v>
      </c>
      <c r="E43" s="46">
        <f t="shared" si="8"/>
        <v>9.8000000000000007</v>
      </c>
      <c r="F43" s="46">
        <f t="shared" si="9"/>
        <v>4.8</v>
      </c>
      <c r="G43" s="46">
        <f t="shared" si="10"/>
        <v>15.5</v>
      </c>
      <c r="H43" s="46">
        <f t="shared" si="11"/>
        <v>1.8</v>
      </c>
      <c r="I43" s="46">
        <f t="shared" si="12"/>
        <v>33.1</v>
      </c>
      <c r="J43" s="46">
        <f t="shared" si="13"/>
        <v>24.8</v>
      </c>
      <c r="K43" s="46">
        <f t="shared" si="14"/>
        <v>3.4</v>
      </c>
      <c r="L43" s="352">
        <f t="shared" si="15"/>
        <v>0.4</v>
      </c>
    </row>
    <row r="44" spans="1:13">
      <c r="A44" s="1431"/>
      <c r="B44" s="346" t="s">
        <v>251</v>
      </c>
      <c r="C44" s="351">
        <f t="shared" si="6"/>
        <v>17.8</v>
      </c>
      <c r="D44" s="46">
        <f t="shared" si="7"/>
        <v>0.8</v>
      </c>
      <c r="E44" s="46">
        <f t="shared" si="8"/>
        <v>29.9</v>
      </c>
      <c r="F44" s="46">
        <f t="shared" si="9"/>
        <v>4.0999999999999996</v>
      </c>
      <c r="G44" s="46">
        <f t="shared" si="10"/>
        <v>6</v>
      </c>
      <c r="H44" s="46">
        <f t="shared" si="11"/>
        <v>1.3</v>
      </c>
      <c r="I44" s="46">
        <f t="shared" si="12"/>
        <v>21.3</v>
      </c>
      <c r="J44" s="46">
        <f t="shared" si="13"/>
        <v>17.100000000000001</v>
      </c>
      <c r="K44" s="46">
        <f t="shared" si="14"/>
        <v>1.4</v>
      </c>
      <c r="L44" s="352">
        <f t="shared" si="15"/>
        <v>0.3</v>
      </c>
    </row>
    <row r="45" spans="1:13">
      <c r="A45" s="1431"/>
      <c r="B45" s="346" t="s">
        <v>252</v>
      </c>
      <c r="C45" s="351">
        <f t="shared" si="6"/>
        <v>12</v>
      </c>
      <c r="D45" s="46">
        <f t="shared" si="7"/>
        <v>1.4</v>
      </c>
      <c r="E45" s="46">
        <f t="shared" si="8"/>
        <v>15.4</v>
      </c>
      <c r="F45" s="46">
        <f t="shared" si="9"/>
        <v>7.1</v>
      </c>
      <c r="G45" s="46">
        <f t="shared" si="10"/>
        <v>7.5</v>
      </c>
      <c r="H45" s="46">
        <f t="shared" si="11"/>
        <v>1.6</v>
      </c>
      <c r="I45" s="46">
        <f t="shared" si="12"/>
        <v>27</v>
      </c>
      <c r="J45" s="46">
        <f t="shared" si="13"/>
        <v>26.3</v>
      </c>
      <c r="K45" s="46">
        <f t="shared" si="14"/>
        <v>1.1000000000000001</v>
      </c>
      <c r="L45" s="352">
        <f t="shared" si="15"/>
        <v>0.6</v>
      </c>
    </row>
    <row r="46" spans="1:13">
      <c r="A46" s="1431"/>
      <c r="B46" s="346" t="s">
        <v>253</v>
      </c>
      <c r="C46" s="351">
        <f t="shared" si="6"/>
        <v>9.1</v>
      </c>
      <c r="D46" s="46">
        <f t="shared" si="7"/>
        <v>0.6</v>
      </c>
      <c r="E46" s="46">
        <f t="shared" si="8"/>
        <v>18.600000000000001</v>
      </c>
      <c r="F46" s="46">
        <f t="shared" si="9"/>
        <v>9.6</v>
      </c>
      <c r="G46" s="46">
        <f t="shared" si="10"/>
        <v>8.3000000000000007</v>
      </c>
      <c r="H46" s="46">
        <f t="shared" si="11"/>
        <v>2.5</v>
      </c>
      <c r="I46" s="46">
        <f t="shared" si="12"/>
        <v>29.2</v>
      </c>
      <c r="J46" s="46">
        <f t="shared" si="13"/>
        <v>17.600000000000001</v>
      </c>
      <c r="K46" s="46">
        <f t="shared" si="14"/>
        <v>3.6</v>
      </c>
      <c r="L46" s="352">
        <f t="shared" si="15"/>
        <v>0.8</v>
      </c>
    </row>
    <row r="47" spans="1:13">
      <c r="A47" s="1431"/>
      <c r="B47" s="346" t="s">
        <v>254</v>
      </c>
      <c r="C47" s="351">
        <f t="shared" si="6"/>
        <v>9.5</v>
      </c>
      <c r="D47" s="46">
        <f t="shared" si="7"/>
        <v>0.4</v>
      </c>
      <c r="E47" s="46">
        <f t="shared" si="8"/>
        <v>6.5</v>
      </c>
      <c r="F47" s="46">
        <f t="shared" si="9"/>
        <v>11.3</v>
      </c>
      <c r="G47" s="46">
        <f t="shared" si="10"/>
        <v>11.2</v>
      </c>
      <c r="H47" s="46">
        <f t="shared" si="11"/>
        <v>2.7</v>
      </c>
      <c r="I47" s="46">
        <f t="shared" si="12"/>
        <v>31</v>
      </c>
      <c r="J47" s="46">
        <f t="shared" si="13"/>
        <v>17.100000000000001</v>
      </c>
      <c r="K47" s="46">
        <f t="shared" si="14"/>
        <v>9.6</v>
      </c>
      <c r="L47" s="352">
        <f t="shared" si="15"/>
        <v>0.7</v>
      </c>
    </row>
    <row r="48" spans="1:13" ht="15" thickBot="1">
      <c r="A48" s="1428"/>
      <c r="B48" s="347" t="s">
        <v>255</v>
      </c>
      <c r="C48" s="353">
        <f t="shared" si="6"/>
        <v>11.8</v>
      </c>
      <c r="D48" s="354">
        <f t="shared" si="7"/>
        <v>0.4</v>
      </c>
      <c r="E48" s="354">
        <f t="shared" si="8"/>
        <v>17.3</v>
      </c>
      <c r="F48" s="354">
        <f t="shared" si="9"/>
        <v>10.7</v>
      </c>
      <c r="G48" s="354">
        <f t="shared" si="10"/>
        <v>7.1</v>
      </c>
      <c r="H48" s="354">
        <f t="shared" si="11"/>
        <v>2.1</v>
      </c>
      <c r="I48" s="354">
        <f t="shared" si="12"/>
        <v>18.100000000000001</v>
      </c>
      <c r="J48" s="354">
        <f t="shared" si="13"/>
        <v>10.6</v>
      </c>
      <c r="K48" s="354">
        <f t="shared" si="14"/>
        <v>20.8</v>
      </c>
      <c r="L48" s="355">
        <f t="shared" si="15"/>
        <v>1.1000000000000001</v>
      </c>
    </row>
    <row r="49" spans="1:13">
      <c r="A49" s="400"/>
      <c r="B49" s="346"/>
      <c r="C49" s="353">
        <f t="shared" si="6"/>
        <v>8.9</v>
      </c>
      <c r="D49" s="354">
        <f t="shared" si="7"/>
        <v>1</v>
      </c>
      <c r="E49" s="354">
        <f t="shared" si="8"/>
        <v>11.1</v>
      </c>
      <c r="F49" s="354">
        <f t="shared" si="9"/>
        <v>9.6</v>
      </c>
      <c r="G49" s="354">
        <f t="shared" si="10"/>
        <v>9.8000000000000007</v>
      </c>
      <c r="H49" s="354">
        <f t="shared" si="11"/>
        <v>2.4</v>
      </c>
      <c r="I49" s="354">
        <f t="shared" si="12"/>
        <v>32</v>
      </c>
      <c r="J49" s="354">
        <f t="shared" si="13"/>
        <v>20</v>
      </c>
      <c r="K49" s="354">
        <f t="shared" si="14"/>
        <v>4.4000000000000004</v>
      </c>
      <c r="L49" s="355">
        <f t="shared" si="15"/>
        <v>0.9</v>
      </c>
    </row>
    <row r="50" spans="1:13" s="99" customFormat="1" ht="15" thickBot="1"/>
    <row r="51" spans="1:13">
      <c r="A51" s="356" t="s">
        <v>243</v>
      </c>
      <c r="B51" s="345" t="s">
        <v>244</v>
      </c>
      <c r="C51" s="45">
        <f>ROUND(C37,1)</f>
        <v>11.9</v>
      </c>
      <c r="D51" s="45">
        <f t="shared" ref="D51:L51" si="16">ROUND(D37,1)</f>
        <v>0.6</v>
      </c>
      <c r="E51" s="45">
        <f t="shared" si="16"/>
        <v>10.5</v>
      </c>
      <c r="F51" s="45">
        <f t="shared" si="16"/>
        <v>8.8000000000000007</v>
      </c>
      <c r="G51" s="45">
        <f t="shared" si="16"/>
        <v>9</v>
      </c>
      <c r="H51" s="45">
        <f t="shared" si="16"/>
        <v>1.2</v>
      </c>
      <c r="I51" s="45">
        <f t="shared" si="16"/>
        <v>30.3</v>
      </c>
      <c r="J51" s="45">
        <f t="shared" si="16"/>
        <v>25.3</v>
      </c>
      <c r="K51" s="45">
        <f t="shared" si="16"/>
        <v>1.8</v>
      </c>
      <c r="L51" s="45">
        <f t="shared" si="16"/>
        <v>0.6</v>
      </c>
      <c r="M51" s="45">
        <f>SUM(C51:L51)</f>
        <v>100</v>
      </c>
    </row>
    <row r="52" spans="1:13">
      <c r="A52" s="357" t="s">
        <v>282</v>
      </c>
      <c r="B52" s="346" t="s">
        <v>245</v>
      </c>
      <c r="C52" s="45">
        <f t="shared" ref="C52:L63" si="17">ROUND(C38,1)</f>
        <v>7.1</v>
      </c>
      <c r="D52" s="45">
        <f t="shared" si="17"/>
        <v>0.9</v>
      </c>
      <c r="E52" s="45">
        <f t="shared" si="17"/>
        <v>5.9</v>
      </c>
      <c r="F52" s="45">
        <f t="shared" si="17"/>
        <v>10.6</v>
      </c>
      <c r="G52" s="45">
        <f t="shared" si="17"/>
        <v>12.5</v>
      </c>
      <c r="H52" s="45">
        <f t="shared" si="17"/>
        <v>3.5</v>
      </c>
      <c r="I52" s="45">
        <f t="shared" si="17"/>
        <v>35.200000000000003</v>
      </c>
      <c r="J52" s="45">
        <f t="shared" si="17"/>
        <v>19.7</v>
      </c>
      <c r="K52" s="45">
        <f t="shared" si="17"/>
        <v>2.5</v>
      </c>
      <c r="L52" s="45">
        <f t="shared" si="17"/>
        <v>2.2000000000000002</v>
      </c>
      <c r="M52" s="45">
        <f t="shared" ref="M52:M63" si="18">SUM(C52:L52)</f>
        <v>100.1</v>
      </c>
    </row>
    <row r="53" spans="1:13">
      <c r="A53" s="357"/>
      <c r="B53" s="346" t="s">
        <v>246</v>
      </c>
      <c r="C53" s="45">
        <f t="shared" si="17"/>
        <v>8.1</v>
      </c>
      <c r="D53" s="45">
        <f t="shared" si="17"/>
        <v>0.3</v>
      </c>
      <c r="E53" s="45">
        <f t="shared" si="17"/>
        <v>6</v>
      </c>
      <c r="F53" s="45">
        <f t="shared" si="17"/>
        <v>9.1999999999999993</v>
      </c>
      <c r="G53" s="45">
        <f t="shared" si="17"/>
        <v>9.5</v>
      </c>
      <c r="H53" s="45">
        <f t="shared" si="17"/>
        <v>3.1</v>
      </c>
      <c r="I53" s="45">
        <f t="shared" si="17"/>
        <v>38.9</v>
      </c>
      <c r="J53" s="45">
        <f t="shared" si="17"/>
        <v>19.399999999999999</v>
      </c>
      <c r="K53" s="45">
        <f t="shared" si="17"/>
        <v>3.7</v>
      </c>
      <c r="L53" s="45">
        <f t="shared" si="17"/>
        <v>1.7</v>
      </c>
      <c r="M53" s="45">
        <f t="shared" si="18"/>
        <v>99.9</v>
      </c>
    </row>
    <row r="54" spans="1:13">
      <c r="A54" s="357"/>
      <c r="B54" s="346" t="s">
        <v>247</v>
      </c>
      <c r="C54" s="45">
        <f t="shared" si="17"/>
        <v>7.4</v>
      </c>
      <c r="D54" s="45">
        <f t="shared" si="17"/>
        <v>4</v>
      </c>
      <c r="E54" s="45">
        <f t="shared" si="17"/>
        <v>10.5</v>
      </c>
      <c r="F54" s="45">
        <f t="shared" si="17"/>
        <v>9.6999999999999993</v>
      </c>
      <c r="G54" s="45">
        <f t="shared" si="17"/>
        <v>8.3000000000000007</v>
      </c>
      <c r="H54" s="45">
        <f t="shared" si="17"/>
        <v>2.5</v>
      </c>
      <c r="I54" s="45">
        <f t="shared" si="17"/>
        <v>37.799999999999997</v>
      </c>
      <c r="J54" s="45">
        <f t="shared" si="17"/>
        <v>17</v>
      </c>
      <c r="K54" s="45">
        <f t="shared" si="17"/>
        <v>2.5</v>
      </c>
      <c r="L54" s="45">
        <f t="shared" si="17"/>
        <v>0.4</v>
      </c>
      <c r="M54" s="45">
        <f t="shared" si="18"/>
        <v>100.1</v>
      </c>
    </row>
    <row r="55" spans="1:13">
      <c r="A55" s="357"/>
      <c r="B55" s="346" t="s">
        <v>248</v>
      </c>
      <c r="C55" s="45">
        <f t="shared" si="17"/>
        <v>5.9</v>
      </c>
      <c r="D55" s="45">
        <f t="shared" si="17"/>
        <v>0.4</v>
      </c>
      <c r="E55" s="45">
        <f t="shared" si="17"/>
        <v>6</v>
      </c>
      <c r="F55" s="45">
        <f t="shared" si="17"/>
        <v>14.7</v>
      </c>
      <c r="G55" s="45">
        <f t="shared" si="17"/>
        <v>9.8000000000000007</v>
      </c>
      <c r="H55" s="45">
        <f t="shared" si="17"/>
        <v>2.4</v>
      </c>
      <c r="I55" s="45">
        <f t="shared" si="17"/>
        <v>34.700000000000003</v>
      </c>
      <c r="J55" s="45">
        <f t="shared" si="17"/>
        <v>23.3</v>
      </c>
      <c r="K55" s="45">
        <f t="shared" si="17"/>
        <v>2.2999999999999998</v>
      </c>
      <c r="L55" s="45">
        <f t="shared" si="17"/>
        <v>0.6</v>
      </c>
      <c r="M55" s="45">
        <f t="shared" si="18"/>
        <v>100.1</v>
      </c>
    </row>
    <row r="56" spans="1:13">
      <c r="A56" s="357"/>
      <c r="B56" s="346" t="s">
        <v>249</v>
      </c>
      <c r="C56" s="45">
        <f t="shared" si="17"/>
        <v>9</v>
      </c>
      <c r="D56" s="45">
        <f t="shared" si="17"/>
        <v>0.9</v>
      </c>
      <c r="E56" s="45">
        <f t="shared" si="17"/>
        <v>9.3000000000000007</v>
      </c>
      <c r="F56" s="45">
        <f t="shared" si="17"/>
        <v>7.2</v>
      </c>
      <c r="G56" s="45">
        <f t="shared" si="17"/>
        <v>11.5</v>
      </c>
      <c r="H56" s="45">
        <f t="shared" si="17"/>
        <v>2.4</v>
      </c>
      <c r="I56" s="45">
        <f t="shared" si="17"/>
        <v>33.200000000000003</v>
      </c>
      <c r="J56" s="45">
        <f t="shared" si="17"/>
        <v>22.6</v>
      </c>
      <c r="K56" s="45">
        <f t="shared" si="17"/>
        <v>3.3</v>
      </c>
      <c r="L56" s="45">
        <f t="shared" si="17"/>
        <v>0.7</v>
      </c>
      <c r="M56" s="45">
        <f t="shared" si="18"/>
        <v>100.1</v>
      </c>
    </row>
    <row r="57" spans="1:13">
      <c r="A57" s="357"/>
      <c r="B57" s="346" t="s">
        <v>250</v>
      </c>
      <c r="C57" s="45">
        <f t="shared" si="17"/>
        <v>5.9</v>
      </c>
      <c r="D57" s="45">
        <f t="shared" si="17"/>
        <v>0.6</v>
      </c>
      <c r="E57" s="45">
        <f t="shared" si="17"/>
        <v>9.8000000000000007</v>
      </c>
      <c r="F57" s="45">
        <f t="shared" si="17"/>
        <v>4.8</v>
      </c>
      <c r="G57" s="45">
        <f t="shared" si="17"/>
        <v>15.5</v>
      </c>
      <c r="H57" s="45">
        <f t="shared" si="17"/>
        <v>1.8</v>
      </c>
      <c r="I57" s="45">
        <f t="shared" si="17"/>
        <v>33.1</v>
      </c>
      <c r="J57" s="45">
        <f t="shared" si="17"/>
        <v>24.8</v>
      </c>
      <c r="K57" s="45">
        <f t="shared" si="17"/>
        <v>3.4</v>
      </c>
      <c r="L57" s="45">
        <f t="shared" si="17"/>
        <v>0.4</v>
      </c>
      <c r="M57" s="45">
        <f t="shared" si="18"/>
        <v>100.1</v>
      </c>
    </row>
    <row r="58" spans="1:13">
      <c r="A58" s="357"/>
      <c r="B58" s="346" t="s">
        <v>251</v>
      </c>
      <c r="C58" s="45">
        <f t="shared" si="17"/>
        <v>17.8</v>
      </c>
      <c r="D58" s="45">
        <f t="shared" si="17"/>
        <v>0.8</v>
      </c>
      <c r="E58" s="45">
        <f t="shared" si="17"/>
        <v>29.9</v>
      </c>
      <c r="F58" s="45">
        <f t="shared" si="17"/>
        <v>4.0999999999999996</v>
      </c>
      <c r="G58" s="45">
        <f t="shared" si="17"/>
        <v>6</v>
      </c>
      <c r="H58" s="45">
        <f t="shared" si="17"/>
        <v>1.3</v>
      </c>
      <c r="I58" s="45">
        <f t="shared" si="17"/>
        <v>21.3</v>
      </c>
      <c r="J58" s="45">
        <f t="shared" si="17"/>
        <v>17.100000000000001</v>
      </c>
      <c r="K58" s="45">
        <f t="shared" si="17"/>
        <v>1.4</v>
      </c>
      <c r="L58" s="45">
        <f t="shared" si="17"/>
        <v>0.3</v>
      </c>
      <c r="M58" s="45">
        <f t="shared" si="18"/>
        <v>100</v>
      </c>
    </row>
    <row r="59" spans="1:13">
      <c r="A59" s="357"/>
      <c r="B59" s="346" t="s">
        <v>252</v>
      </c>
      <c r="C59" s="45">
        <f t="shared" si="17"/>
        <v>12</v>
      </c>
      <c r="D59" s="45">
        <f t="shared" si="17"/>
        <v>1.4</v>
      </c>
      <c r="E59" s="45">
        <f t="shared" si="17"/>
        <v>15.4</v>
      </c>
      <c r="F59" s="45">
        <f t="shared" si="17"/>
        <v>7.1</v>
      </c>
      <c r="G59" s="45">
        <f t="shared" si="17"/>
        <v>7.5</v>
      </c>
      <c r="H59" s="45">
        <f t="shared" si="17"/>
        <v>1.6</v>
      </c>
      <c r="I59" s="45">
        <f t="shared" si="17"/>
        <v>27</v>
      </c>
      <c r="J59" s="45">
        <f t="shared" si="17"/>
        <v>26.3</v>
      </c>
      <c r="K59" s="45">
        <f t="shared" si="17"/>
        <v>1.1000000000000001</v>
      </c>
      <c r="L59" s="45">
        <f t="shared" si="17"/>
        <v>0.6</v>
      </c>
      <c r="M59" s="45">
        <f t="shared" si="18"/>
        <v>100</v>
      </c>
    </row>
    <row r="60" spans="1:13">
      <c r="A60" s="357"/>
      <c r="B60" s="346" t="s">
        <v>253</v>
      </c>
      <c r="C60" s="45">
        <f t="shared" si="17"/>
        <v>9.1</v>
      </c>
      <c r="D60" s="45">
        <f t="shared" si="17"/>
        <v>0.6</v>
      </c>
      <c r="E60" s="45">
        <f t="shared" si="17"/>
        <v>18.600000000000001</v>
      </c>
      <c r="F60" s="45">
        <f t="shared" si="17"/>
        <v>9.6</v>
      </c>
      <c r="G60" s="45">
        <f t="shared" si="17"/>
        <v>8.3000000000000007</v>
      </c>
      <c r="H60" s="45">
        <f t="shared" si="17"/>
        <v>2.5</v>
      </c>
      <c r="I60" s="45">
        <f t="shared" si="17"/>
        <v>29.2</v>
      </c>
      <c r="J60" s="45">
        <f t="shared" si="17"/>
        <v>17.600000000000001</v>
      </c>
      <c r="K60" s="45">
        <f t="shared" si="17"/>
        <v>3.6</v>
      </c>
      <c r="L60" s="45">
        <f t="shared" si="17"/>
        <v>0.8</v>
      </c>
      <c r="M60" s="45">
        <f t="shared" si="18"/>
        <v>99.9</v>
      </c>
    </row>
    <row r="61" spans="1:13">
      <c r="A61" s="357"/>
      <c r="B61" s="346" t="s">
        <v>254</v>
      </c>
      <c r="C61" s="45">
        <f t="shared" si="17"/>
        <v>9.5</v>
      </c>
      <c r="D61" s="45">
        <f t="shared" si="17"/>
        <v>0.4</v>
      </c>
      <c r="E61" s="45">
        <f t="shared" si="17"/>
        <v>6.5</v>
      </c>
      <c r="F61" s="45">
        <f t="shared" si="17"/>
        <v>11.3</v>
      </c>
      <c r="G61" s="45">
        <f t="shared" si="17"/>
        <v>11.2</v>
      </c>
      <c r="H61" s="45">
        <f t="shared" si="17"/>
        <v>2.7</v>
      </c>
      <c r="I61" s="45">
        <f t="shared" si="17"/>
        <v>31</v>
      </c>
      <c r="J61" s="45">
        <f t="shared" si="17"/>
        <v>17.100000000000001</v>
      </c>
      <c r="K61" s="45">
        <f t="shared" si="17"/>
        <v>9.6</v>
      </c>
      <c r="L61" s="45">
        <f t="shared" si="17"/>
        <v>0.7</v>
      </c>
      <c r="M61" s="45">
        <f t="shared" si="18"/>
        <v>100</v>
      </c>
    </row>
    <row r="62" spans="1:13" ht="15" thickBot="1">
      <c r="A62" s="358"/>
      <c r="B62" s="347" t="s">
        <v>255</v>
      </c>
      <c r="C62" s="45">
        <f t="shared" si="17"/>
        <v>11.8</v>
      </c>
      <c r="D62" s="45">
        <f t="shared" si="17"/>
        <v>0.4</v>
      </c>
      <c r="E62" s="45">
        <f t="shared" si="17"/>
        <v>17.3</v>
      </c>
      <c r="F62" s="45">
        <f t="shared" si="17"/>
        <v>10.7</v>
      </c>
      <c r="G62" s="45">
        <f t="shared" si="17"/>
        <v>7.1</v>
      </c>
      <c r="H62" s="45">
        <f t="shared" si="17"/>
        <v>2.1</v>
      </c>
      <c r="I62" s="45">
        <f t="shared" si="17"/>
        <v>18.100000000000001</v>
      </c>
      <c r="J62" s="45">
        <f t="shared" si="17"/>
        <v>10.6</v>
      </c>
      <c r="K62" s="45">
        <f t="shared" si="17"/>
        <v>20.8</v>
      </c>
      <c r="L62" s="45">
        <f t="shared" si="17"/>
        <v>1.1000000000000001</v>
      </c>
      <c r="M62" s="45">
        <f t="shared" si="18"/>
        <v>100</v>
      </c>
    </row>
    <row r="63" spans="1:13">
      <c r="A63" s="401"/>
      <c r="B63" s="346"/>
      <c r="C63" s="45">
        <f t="shared" si="17"/>
        <v>8.9</v>
      </c>
      <c r="D63" s="45">
        <f t="shared" si="17"/>
        <v>1</v>
      </c>
      <c r="E63" s="45">
        <f t="shared" si="17"/>
        <v>11.1</v>
      </c>
      <c r="F63" s="45">
        <f t="shared" si="17"/>
        <v>9.6</v>
      </c>
      <c r="G63" s="45">
        <f t="shared" si="17"/>
        <v>9.8000000000000007</v>
      </c>
      <c r="H63" s="45">
        <f t="shared" si="17"/>
        <v>2.4</v>
      </c>
      <c r="I63" s="45">
        <f t="shared" si="17"/>
        <v>32</v>
      </c>
      <c r="J63" s="45">
        <f t="shared" si="17"/>
        <v>20</v>
      </c>
      <c r="K63" s="45">
        <f t="shared" si="17"/>
        <v>4.4000000000000004</v>
      </c>
      <c r="L63" s="45">
        <f t="shared" si="17"/>
        <v>0.9</v>
      </c>
      <c r="M63" s="45">
        <f t="shared" si="18"/>
        <v>100.1</v>
      </c>
    </row>
    <row r="64" spans="1:13" s="99" customFormat="1" ht="15" thickBot="1"/>
    <row r="65" spans="1:13">
      <c r="A65" s="356" t="s">
        <v>243</v>
      </c>
      <c r="B65" s="345" t="s">
        <v>244</v>
      </c>
      <c r="C65">
        <v>11.9</v>
      </c>
      <c r="D65">
        <v>0.6</v>
      </c>
      <c r="E65">
        <v>10.5</v>
      </c>
      <c r="F65">
        <v>8.8000000000000007</v>
      </c>
      <c r="G65" s="45">
        <v>9</v>
      </c>
      <c r="H65">
        <v>1.2</v>
      </c>
      <c r="I65">
        <v>30.3</v>
      </c>
      <c r="J65">
        <v>25.3</v>
      </c>
      <c r="K65">
        <v>1.8</v>
      </c>
      <c r="L65">
        <v>0.6</v>
      </c>
      <c r="M65">
        <f>SUM(C65:L65)</f>
        <v>100</v>
      </c>
    </row>
    <row r="66" spans="1:13">
      <c r="A66" s="357" t="s">
        <v>281</v>
      </c>
      <c r="B66" s="346" t="s">
        <v>245</v>
      </c>
      <c r="C66">
        <v>7.1</v>
      </c>
      <c r="D66">
        <v>0.9</v>
      </c>
      <c r="E66">
        <v>5.9</v>
      </c>
      <c r="F66">
        <v>10.6</v>
      </c>
      <c r="G66">
        <v>12.5</v>
      </c>
      <c r="H66">
        <v>3.5</v>
      </c>
      <c r="I66" s="101">
        <v>35.1</v>
      </c>
      <c r="J66">
        <v>19.7</v>
      </c>
      <c r="K66">
        <v>2.5</v>
      </c>
      <c r="L66">
        <v>2.2000000000000002</v>
      </c>
      <c r="M66">
        <f t="shared" ref="M66:M77" si="19">SUM(C66:L66)</f>
        <v>100</v>
      </c>
    </row>
    <row r="67" spans="1:13">
      <c r="A67" s="357"/>
      <c r="B67" s="346" t="s">
        <v>246</v>
      </c>
      <c r="C67">
        <v>8.1</v>
      </c>
      <c r="D67">
        <v>0.3</v>
      </c>
      <c r="E67">
        <v>6</v>
      </c>
      <c r="F67">
        <v>9.1999999999999993</v>
      </c>
      <c r="G67">
        <v>9.5</v>
      </c>
      <c r="H67">
        <v>3.1</v>
      </c>
      <c r="I67" s="100">
        <v>39</v>
      </c>
      <c r="J67">
        <v>19.399999999999999</v>
      </c>
      <c r="K67">
        <v>3.7</v>
      </c>
      <c r="L67">
        <v>1.7</v>
      </c>
      <c r="M67">
        <f t="shared" si="19"/>
        <v>100</v>
      </c>
    </row>
    <row r="68" spans="1:13">
      <c r="A68" s="357"/>
      <c r="B68" s="346" t="s">
        <v>247</v>
      </c>
      <c r="C68">
        <v>7.4</v>
      </c>
      <c r="D68" s="45">
        <v>4</v>
      </c>
      <c r="E68">
        <v>10.5</v>
      </c>
      <c r="F68">
        <v>9.6999999999999993</v>
      </c>
      <c r="G68">
        <v>8.3000000000000007</v>
      </c>
      <c r="H68">
        <v>2.5</v>
      </c>
      <c r="I68" s="101">
        <v>37.700000000000003</v>
      </c>
      <c r="J68" s="45">
        <v>17</v>
      </c>
      <c r="K68">
        <v>2.5</v>
      </c>
      <c r="L68">
        <v>0.4</v>
      </c>
      <c r="M68">
        <f t="shared" si="19"/>
        <v>100</v>
      </c>
    </row>
    <row r="69" spans="1:13">
      <c r="A69" s="357"/>
      <c r="B69" s="346" t="s">
        <v>248</v>
      </c>
      <c r="C69">
        <v>5.9</v>
      </c>
      <c r="D69">
        <v>0.4</v>
      </c>
      <c r="E69" s="45">
        <v>6</v>
      </c>
      <c r="F69">
        <v>14.7</v>
      </c>
      <c r="G69">
        <v>9.8000000000000007</v>
      </c>
      <c r="H69">
        <v>2.4</v>
      </c>
      <c r="I69" s="101">
        <v>34.6</v>
      </c>
      <c r="J69">
        <v>23.3</v>
      </c>
      <c r="K69">
        <v>2.2999999999999998</v>
      </c>
      <c r="L69">
        <v>0.6</v>
      </c>
      <c r="M69">
        <f t="shared" si="19"/>
        <v>100</v>
      </c>
    </row>
    <row r="70" spans="1:13">
      <c r="A70" s="357"/>
      <c r="B70" s="346" t="s">
        <v>249</v>
      </c>
      <c r="C70" s="45">
        <v>9</v>
      </c>
      <c r="D70">
        <v>0.9</v>
      </c>
      <c r="E70">
        <v>9.3000000000000007</v>
      </c>
      <c r="F70">
        <v>7.2</v>
      </c>
      <c r="G70">
        <v>11.5</v>
      </c>
      <c r="H70">
        <v>2.4</v>
      </c>
      <c r="I70" s="101">
        <v>33.1</v>
      </c>
      <c r="J70">
        <v>22.6</v>
      </c>
      <c r="K70">
        <v>3.3</v>
      </c>
      <c r="L70">
        <v>0.7</v>
      </c>
      <c r="M70">
        <f t="shared" si="19"/>
        <v>100</v>
      </c>
    </row>
    <row r="71" spans="1:13">
      <c r="A71" s="357"/>
      <c r="B71" s="346" t="s">
        <v>250</v>
      </c>
      <c r="C71">
        <v>5.9</v>
      </c>
      <c r="D71">
        <v>0.6</v>
      </c>
      <c r="E71">
        <v>9.8000000000000007</v>
      </c>
      <c r="F71">
        <v>4.8</v>
      </c>
      <c r="G71">
        <v>15.5</v>
      </c>
      <c r="H71">
        <v>1.8</v>
      </c>
      <c r="I71" s="100">
        <v>33</v>
      </c>
      <c r="J71">
        <v>24.8</v>
      </c>
      <c r="K71">
        <v>3.4</v>
      </c>
      <c r="L71">
        <v>0.4</v>
      </c>
      <c r="M71">
        <f t="shared" si="19"/>
        <v>100</v>
      </c>
    </row>
    <row r="72" spans="1:13">
      <c r="A72" s="357"/>
      <c r="B72" s="346" t="s">
        <v>251</v>
      </c>
      <c r="C72">
        <v>17.8</v>
      </c>
      <c r="D72">
        <v>0.8</v>
      </c>
      <c r="E72">
        <v>29.9</v>
      </c>
      <c r="F72">
        <v>4.0999999999999996</v>
      </c>
      <c r="G72" s="45">
        <v>6</v>
      </c>
      <c r="H72">
        <v>1.3</v>
      </c>
      <c r="I72">
        <v>21.3</v>
      </c>
      <c r="J72">
        <v>17.100000000000001</v>
      </c>
      <c r="K72">
        <v>1.4</v>
      </c>
      <c r="L72">
        <v>0.3</v>
      </c>
      <c r="M72">
        <f t="shared" si="19"/>
        <v>100</v>
      </c>
    </row>
    <row r="73" spans="1:13">
      <c r="A73" s="357"/>
      <c r="B73" s="346" t="s">
        <v>252</v>
      </c>
      <c r="C73" s="45">
        <v>12</v>
      </c>
      <c r="D73">
        <v>1.4</v>
      </c>
      <c r="E73">
        <v>15.4</v>
      </c>
      <c r="F73">
        <v>7.1</v>
      </c>
      <c r="G73">
        <v>7.5</v>
      </c>
      <c r="H73">
        <v>1.6</v>
      </c>
      <c r="I73" s="45">
        <v>27</v>
      </c>
      <c r="J73">
        <v>26.3</v>
      </c>
      <c r="K73">
        <v>1.1000000000000001</v>
      </c>
      <c r="L73">
        <v>0.6</v>
      </c>
      <c r="M73">
        <f t="shared" si="19"/>
        <v>100</v>
      </c>
    </row>
    <row r="74" spans="1:13">
      <c r="A74" s="357"/>
      <c r="B74" s="346" t="s">
        <v>253</v>
      </c>
      <c r="C74">
        <v>9.1</v>
      </c>
      <c r="D74">
        <v>0.6</v>
      </c>
      <c r="E74">
        <v>18.600000000000001</v>
      </c>
      <c r="F74">
        <v>9.6</v>
      </c>
      <c r="G74">
        <v>8.3000000000000007</v>
      </c>
      <c r="H74">
        <v>2.5</v>
      </c>
      <c r="I74" s="101">
        <v>29.3</v>
      </c>
      <c r="J74">
        <v>17.600000000000001</v>
      </c>
      <c r="K74">
        <v>3.6</v>
      </c>
      <c r="L74">
        <v>0.8</v>
      </c>
      <c r="M74">
        <f t="shared" si="19"/>
        <v>100</v>
      </c>
    </row>
    <row r="75" spans="1:13">
      <c r="A75" s="357"/>
      <c r="B75" s="346" t="s">
        <v>254</v>
      </c>
      <c r="C75">
        <v>9.5</v>
      </c>
      <c r="D75">
        <v>0.4</v>
      </c>
      <c r="E75">
        <v>6.5</v>
      </c>
      <c r="F75">
        <v>11.3</v>
      </c>
      <c r="G75">
        <v>11.2</v>
      </c>
      <c r="H75">
        <v>2.7</v>
      </c>
      <c r="I75" s="45">
        <v>31</v>
      </c>
      <c r="J75">
        <v>17.100000000000001</v>
      </c>
      <c r="K75">
        <v>9.6</v>
      </c>
      <c r="L75">
        <v>0.7</v>
      </c>
      <c r="M75">
        <f t="shared" si="19"/>
        <v>100</v>
      </c>
    </row>
    <row r="76" spans="1:13" ht="15" thickBot="1">
      <c r="A76" s="358"/>
      <c r="B76" s="347" t="s">
        <v>255</v>
      </c>
      <c r="C76">
        <v>11.8</v>
      </c>
      <c r="D76">
        <v>0.4</v>
      </c>
      <c r="E76">
        <v>17.3</v>
      </c>
      <c r="F76">
        <v>10.7</v>
      </c>
      <c r="G76">
        <v>7.1</v>
      </c>
      <c r="H76">
        <v>2.1</v>
      </c>
      <c r="I76">
        <v>18.100000000000001</v>
      </c>
      <c r="J76">
        <v>10.6</v>
      </c>
      <c r="K76">
        <v>20.8</v>
      </c>
      <c r="L76">
        <v>1.1000000000000001</v>
      </c>
      <c r="M76">
        <f t="shared" si="19"/>
        <v>100</v>
      </c>
    </row>
    <row r="77" spans="1:13">
      <c r="A77" s="401"/>
      <c r="B77" s="346"/>
      <c r="C77" s="45">
        <v>8.9</v>
      </c>
      <c r="D77" s="45">
        <v>1</v>
      </c>
      <c r="E77" s="45">
        <v>11.1</v>
      </c>
      <c r="F77" s="45">
        <v>9.6</v>
      </c>
      <c r="G77" s="100">
        <v>9.6999999999999993</v>
      </c>
      <c r="H77" s="45">
        <v>2.4</v>
      </c>
      <c r="I77" s="45">
        <v>32</v>
      </c>
      <c r="J77" s="45">
        <v>20</v>
      </c>
      <c r="K77" s="45">
        <v>4.4000000000000004</v>
      </c>
      <c r="L77" s="45">
        <v>0.9</v>
      </c>
      <c r="M77">
        <f t="shared" si="19"/>
        <v>100</v>
      </c>
    </row>
    <row r="78" spans="1:13" s="359" customFormat="1" ht="15" thickBot="1"/>
    <row r="79" spans="1:13" ht="15" thickBot="1">
      <c r="A79" s="1419" t="s">
        <v>86</v>
      </c>
      <c r="B79" s="1420"/>
      <c r="C79" s="361" t="s">
        <v>233</v>
      </c>
      <c r="D79" s="362" t="s">
        <v>234</v>
      </c>
      <c r="E79" s="362" t="s">
        <v>235</v>
      </c>
      <c r="F79" s="362" t="s">
        <v>236</v>
      </c>
      <c r="G79" s="362" t="s">
        <v>237</v>
      </c>
      <c r="H79" s="362" t="s">
        <v>238</v>
      </c>
      <c r="I79" s="362" t="s">
        <v>239</v>
      </c>
      <c r="J79" s="362" t="s">
        <v>240</v>
      </c>
      <c r="K79" s="362" t="s">
        <v>241</v>
      </c>
      <c r="L79" s="363" t="s">
        <v>242</v>
      </c>
      <c r="M79" s="364"/>
    </row>
    <row r="80" spans="1:13" ht="15" thickBot="1">
      <c r="A80" s="1421"/>
      <c r="B80" s="1422"/>
      <c r="C80" s="365" t="s">
        <v>226</v>
      </c>
      <c r="D80" s="366" t="s">
        <v>226</v>
      </c>
      <c r="E80" s="366" t="s">
        <v>226</v>
      </c>
      <c r="F80" s="366" t="s">
        <v>226</v>
      </c>
      <c r="G80" s="366" t="s">
        <v>226</v>
      </c>
      <c r="H80" s="366" t="s">
        <v>226</v>
      </c>
      <c r="I80" s="366" t="s">
        <v>226</v>
      </c>
      <c r="J80" s="366" t="s">
        <v>226</v>
      </c>
      <c r="K80" s="366" t="s">
        <v>226</v>
      </c>
      <c r="L80" s="367" t="s">
        <v>226</v>
      </c>
      <c r="M80" s="364"/>
    </row>
    <row r="81" spans="1:13" ht="15" thickBot="1">
      <c r="A81" s="1423" t="s">
        <v>243</v>
      </c>
      <c r="B81" s="368" t="s">
        <v>244</v>
      </c>
      <c r="C81" s="369">
        <v>12863</v>
      </c>
      <c r="D81" s="370">
        <v>1125</v>
      </c>
      <c r="E81" s="370">
        <v>7311</v>
      </c>
      <c r="F81" s="370">
        <v>7180</v>
      </c>
      <c r="G81" s="370">
        <v>9395</v>
      </c>
      <c r="H81" s="370">
        <v>1310</v>
      </c>
      <c r="I81" s="370">
        <v>32859</v>
      </c>
      <c r="J81" s="370">
        <v>19079</v>
      </c>
      <c r="K81" s="370">
        <v>2361</v>
      </c>
      <c r="L81" s="371">
        <v>706</v>
      </c>
      <c r="M81" s="124">
        <f>SUM(C81:L81)</f>
        <v>94189</v>
      </c>
    </row>
    <row r="82" spans="1:13">
      <c r="A82" s="1424"/>
      <c r="B82" s="372" t="s">
        <v>245</v>
      </c>
      <c r="C82" s="373">
        <v>10053</v>
      </c>
      <c r="D82" s="374">
        <v>1236</v>
      </c>
      <c r="E82" s="374">
        <v>6029</v>
      </c>
      <c r="F82" s="374">
        <v>10460</v>
      </c>
      <c r="G82" s="374">
        <v>14251</v>
      </c>
      <c r="H82" s="374">
        <v>4161</v>
      </c>
      <c r="I82" s="374">
        <v>46065</v>
      </c>
      <c r="J82" s="374">
        <v>24902</v>
      </c>
      <c r="K82" s="374">
        <v>2391</v>
      </c>
      <c r="L82" s="375">
        <v>3149</v>
      </c>
      <c r="M82" s="124">
        <f t="shared" ref="M82:M93" si="20">SUM(C82:L82)</f>
        <v>122697</v>
      </c>
    </row>
    <row r="83" spans="1:13">
      <c r="A83" s="1424"/>
      <c r="B83" s="372" t="s">
        <v>246</v>
      </c>
      <c r="C83" s="373">
        <v>12217</v>
      </c>
      <c r="D83" s="374">
        <v>1049</v>
      </c>
      <c r="E83" s="374">
        <v>5901</v>
      </c>
      <c r="F83" s="374">
        <v>10457</v>
      </c>
      <c r="G83" s="374">
        <v>14546</v>
      </c>
      <c r="H83" s="374">
        <v>4109</v>
      </c>
      <c r="I83" s="374">
        <v>59028</v>
      </c>
      <c r="J83" s="374">
        <v>30866</v>
      </c>
      <c r="K83" s="374">
        <v>4691</v>
      </c>
      <c r="L83" s="375">
        <v>1954</v>
      </c>
      <c r="M83" s="124">
        <f t="shared" si="20"/>
        <v>144818</v>
      </c>
    </row>
    <row r="84" spans="1:13">
      <c r="A84" s="1424"/>
      <c r="B84" s="372" t="s">
        <v>247</v>
      </c>
      <c r="C84" s="373">
        <v>13415</v>
      </c>
      <c r="D84" s="374">
        <v>15719</v>
      </c>
      <c r="E84" s="374">
        <v>13698</v>
      </c>
      <c r="F84" s="374">
        <v>17740</v>
      </c>
      <c r="G84" s="374">
        <v>16907</v>
      </c>
      <c r="H84" s="374">
        <v>5564</v>
      </c>
      <c r="I84" s="374">
        <v>67395</v>
      </c>
      <c r="J84" s="374">
        <v>28857</v>
      </c>
      <c r="K84" s="374">
        <v>4172</v>
      </c>
      <c r="L84" s="375">
        <v>540</v>
      </c>
      <c r="M84" s="124">
        <f t="shared" si="20"/>
        <v>184007</v>
      </c>
    </row>
    <row r="85" spans="1:13">
      <c r="A85" s="1424"/>
      <c r="B85" s="372" t="s">
        <v>248</v>
      </c>
      <c r="C85" s="373">
        <v>13695</v>
      </c>
      <c r="D85" s="374">
        <v>1660</v>
      </c>
      <c r="E85" s="374">
        <v>9215</v>
      </c>
      <c r="F85" s="374">
        <v>28986</v>
      </c>
      <c r="G85" s="374">
        <v>18235</v>
      </c>
      <c r="H85" s="374">
        <v>4888</v>
      </c>
      <c r="I85" s="374">
        <v>66713</v>
      </c>
      <c r="J85" s="374">
        <v>38831</v>
      </c>
      <c r="K85" s="374">
        <v>3228</v>
      </c>
      <c r="L85" s="375">
        <v>1263</v>
      </c>
      <c r="M85" s="124">
        <f t="shared" si="20"/>
        <v>186714</v>
      </c>
    </row>
    <row r="86" spans="1:13">
      <c r="A86" s="1424"/>
      <c r="B86" s="372" t="s">
        <v>249</v>
      </c>
      <c r="C86" s="373">
        <v>12592</v>
      </c>
      <c r="D86" s="374">
        <v>1670</v>
      </c>
      <c r="E86" s="374">
        <v>7485</v>
      </c>
      <c r="F86" s="374">
        <v>10819</v>
      </c>
      <c r="G86" s="374">
        <v>19710</v>
      </c>
      <c r="H86" s="374">
        <v>3964</v>
      </c>
      <c r="I86" s="374">
        <v>41501</v>
      </c>
      <c r="J86" s="374">
        <v>20406</v>
      </c>
      <c r="K86" s="374">
        <v>3349</v>
      </c>
      <c r="L86" s="375">
        <v>887</v>
      </c>
      <c r="M86" s="124">
        <f t="shared" si="20"/>
        <v>122383</v>
      </c>
    </row>
    <row r="87" spans="1:13">
      <c r="A87" s="1424"/>
      <c r="B87" s="372" t="s">
        <v>250</v>
      </c>
      <c r="C87" s="373">
        <v>7784</v>
      </c>
      <c r="D87" s="374">
        <v>773</v>
      </c>
      <c r="E87" s="374">
        <v>6782</v>
      </c>
      <c r="F87" s="374">
        <v>5193</v>
      </c>
      <c r="G87" s="374">
        <v>11859</v>
      </c>
      <c r="H87" s="374">
        <v>2012</v>
      </c>
      <c r="I87" s="374">
        <v>29955</v>
      </c>
      <c r="J87" s="374">
        <v>12478</v>
      </c>
      <c r="K87" s="374">
        <v>2145</v>
      </c>
      <c r="L87" s="375">
        <v>316</v>
      </c>
      <c r="M87" s="124">
        <f t="shared" si="20"/>
        <v>79297</v>
      </c>
    </row>
    <row r="88" spans="1:13">
      <c r="A88" s="1424"/>
      <c r="B88" s="372" t="s">
        <v>251</v>
      </c>
      <c r="C88" s="373">
        <v>11716</v>
      </c>
      <c r="D88" s="374">
        <v>828</v>
      </c>
      <c r="E88" s="374">
        <v>21429</v>
      </c>
      <c r="F88" s="374">
        <v>3568</v>
      </c>
      <c r="G88" s="374">
        <v>10212</v>
      </c>
      <c r="H88" s="374">
        <v>1799</v>
      </c>
      <c r="I88" s="374">
        <v>18980</v>
      </c>
      <c r="J88" s="374">
        <v>13311</v>
      </c>
      <c r="K88" s="374">
        <v>846</v>
      </c>
      <c r="L88" s="375">
        <v>362</v>
      </c>
      <c r="M88" s="124">
        <f t="shared" si="20"/>
        <v>83051</v>
      </c>
    </row>
    <row r="89" spans="1:13">
      <c r="A89" s="1424"/>
      <c r="B89" s="372" t="s">
        <v>252</v>
      </c>
      <c r="C89" s="373">
        <v>11516</v>
      </c>
      <c r="D89" s="374">
        <v>1810</v>
      </c>
      <c r="E89" s="374">
        <v>15656</v>
      </c>
      <c r="F89" s="374">
        <v>7211</v>
      </c>
      <c r="G89" s="374">
        <v>14151</v>
      </c>
      <c r="H89" s="374">
        <v>3130</v>
      </c>
      <c r="I89" s="374">
        <v>38037</v>
      </c>
      <c r="J89" s="374">
        <v>20569</v>
      </c>
      <c r="K89" s="374">
        <v>662</v>
      </c>
      <c r="L89" s="375">
        <v>1019</v>
      </c>
      <c r="M89" s="124">
        <f t="shared" si="20"/>
        <v>113761</v>
      </c>
    </row>
    <row r="90" spans="1:13">
      <c r="A90" s="1424"/>
      <c r="B90" s="372" t="s">
        <v>253</v>
      </c>
      <c r="C90" s="373">
        <v>15864</v>
      </c>
      <c r="D90" s="374">
        <v>1121</v>
      </c>
      <c r="E90" s="374">
        <v>24662</v>
      </c>
      <c r="F90" s="374">
        <v>18071</v>
      </c>
      <c r="G90" s="374">
        <v>14211</v>
      </c>
      <c r="H90" s="374">
        <v>5239</v>
      </c>
      <c r="I90" s="374">
        <v>58665</v>
      </c>
      <c r="J90" s="374">
        <v>27335</v>
      </c>
      <c r="K90" s="374">
        <v>6497</v>
      </c>
      <c r="L90" s="375">
        <v>2750</v>
      </c>
      <c r="M90" s="124">
        <f t="shared" si="20"/>
        <v>174415</v>
      </c>
    </row>
    <row r="91" spans="1:13">
      <c r="A91" s="1424"/>
      <c r="B91" s="372" t="s">
        <v>254</v>
      </c>
      <c r="C91" s="373">
        <v>12408</v>
      </c>
      <c r="D91" s="374">
        <v>713</v>
      </c>
      <c r="E91" s="374">
        <v>6275</v>
      </c>
      <c r="F91" s="374">
        <v>15797</v>
      </c>
      <c r="G91" s="374">
        <v>14413</v>
      </c>
      <c r="H91" s="374">
        <v>3973</v>
      </c>
      <c r="I91" s="374">
        <v>40699</v>
      </c>
      <c r="J91" s="374">
        <v>17634</v>
      </c>
      <c r="K91" s="374">
        <v>12810</v>
      </c>
      <c r="L91" s="375">
        <v>563</v>
      </c>
      <c r="M91" s="124">
        <f t="shared" si="20"/>
        <v>125285</v>
      </c>
    </row>
    <row r="92" spans="1:13" ht="15" thickBot="1">
      <c r="A92" s="1421"/>
      <c r="B92" s="376" t="s">
        <v>255</v>
      </c>
      <c r="C92" s="377">
        <v>13736</v>
      </c>
      <c r="D92" s="378">
        <v>759</v>
      </c>
      <c r="E92" s="378">
        <v>11940</v>
      </c>
      <c r="F92" s="378">
        <v>10926</v>
      </c>
      <c r="G92" s="378">
        <v>7354</v>
      </c>
      <c r="H92" s="378">
        <v>2025</v>
      </c>
      <c r="I92" s="378">
        <v>22084</v>
      </c>
      <c r="J92" s="378">
        <v>9386</v>
      </c>
      <c r="K92" s="378">
        <v>27436</v>
      </c>
      <c r="L92" s="379">
        <v>1048</v>
      </c>
      <c r="M92" s="124">
        <f t="shared" si="20"/>
        <v>106694</v>
      </c>
    </row>
    <row r="93" spans="1:13">
      <c r="C93" s="168">
        <f>SUM(C81:C92)</f>
        <v>147859</v>
      </c>
      <c r="D93" s="168">
        <f t="shared" ref="D93:L93" si="21">SUM(D81:D92)</f>
        <v>28463</v>
      </c>
      <c r="E93" s="168">
        <f t="shared" si="21"/>
        <v>136383</v>
      </c>
      <c r="F93" s="168">
        <f t="shared" si="21"/>
        <v>146408</v>
      </c>
      <c r="G93" s="168">
        <f t="shared" si="21"/>
        <v>165244</v>
      </c>
      <c r="H93" s="168">
        <f t="shared" si="21"/>
        <v>42174</v>
      </c>
      <c r="I93" s="168">
        <f t="shared" si="21"/>
        <v>521981</v>
      </c>
      <c r="J93" s="168">
        <f t="shared" si="21"/>
        <v>263654</v>
      </c>
      <c r="K93" s="168">
        <f t="shared" si="21"/>
        <v>70588</v>
      </c>
      <c r="L93" s="168">
        <f t="shared" si="21"/>
        <v>14557</v>
      </c>
      <c r="M93" s="124">
        <f t="shared" si="20"/>
        <v>1537311</v>
      </c>
    </row>
    <row r="94" spans="1:13" s="99" customFormat="1" ht="15" thickBot="1"/>
    <row r="95" spans="1:13" ht="15" thickBot="1">
      <c r="A95" s="1423" t="s">
        <v>243</v>
      </c>
      <c r="B95" s="381" t="s">
        <v>244</v>
      </c>
      <c r="C95" s="384">
        <f>C81/M81*100</f>
        <v>13.7</v>
      </c>
      <c r="D95" s="385">
        <f>D81/M81*100</f>
        <v>1.2</v>
      </c>
      <c r="E95" s="385">
        <f>E81/M81*100</f>
        <v>7.8</v>
      </c>
      <c r="F95" s="385">
        <f>F81/M81*100</f>
        <v>7.6</v>
      </c>
      <c r="G95" s="385">
        <f>G81/M81*100</f>
        <v>10</v>
      </c>
      <c r="H95" s="385">
        <f>H81/M81*100</f>
        <v>1.4</v>
      </c>
      <c r="I95" s="385">
        <f>I81/M81*100</f>
        <v>34.9</v>
      </c>
      <c r="J95" s="385">
        <f>J81/M81*100</f>
        <v>20.3</v>
      </c>
      <c r="K95" s="385">
        <f>K81/M81*100</f>
        <v>2.5</v>
      </c>
      <c r="L95" s="386">
        <f>L81/M81*100</f>
        <v>0.7</v>
      </c>
    </row>
    <row r="96" spans="1:13">
      <c r="A96" s="1424"/>
      <c r="B96" s="382" t="s">
        <v>245</v>
      </c>
      <c r="C96" s="387">
        <f t="shared" ref="C96:C106" si="22">C82/M82*100</f>
        <v>8.1999999999999993</v>
      </c>
      <c r="D96" s="63">
        <f t="shared" ref="D96:D107" si="23">D82/M82*100</f>
        <v>1</v>
      </c>
      <c r="E96" s="63">
        <f t="shared" ref="E96:E107" si="24">E82/M82*100</f>
        <v>4.9000000000000004</v>
      </c>
      <c r="F96" s="63">
        <f t="shared" ref="F96:F107" si="25">F82/M82*100</f>
        <v>8.5</v>
      </c>
      <c r="G96" s="63">
        <f t="shared" ref="G96:G107" si="26">G82/M82*100</f>
        <v>11.6</v>
      </c>
      <c r="H96" s="63">
        <f t="shared" ref="H96:H107" si="27">H82/M82*100</f>
        <v>3.4</v>
      </c>
      <c r="I96" s="63">
        <f t="shared" ref="I96:I107" si="28">I82/M82*100</f>
        <v>37.5</v>
      </c>
      <c r="J96" s="63">
        <f t="shared" ref="J96:J107" si="29">J82/M82*100</f>
        <v>20.3</v>
      </c>
      <c r="K96" s="63">
        <f t="shared" ref="K96:K107" si="30">K82/M82*100</f>
        <v>1.9</v>
      </c>
      <c r="L96" s="388">
        <f t="shared" ref="L96:L107" si="31">L82/M82*100</f>
        <v>2.6</v>
      </c>
    </row>
    <row r="97" spans="1:13">
      <c r="A97" s="1424"/>
      <c r="B97" s="382" t="s">
        <v>246</v>
      </c>
      <c r="C97" s="387">
        <f t="shared" si="22"/>
        <v>8.4</v>
      </c>
      <c r="D97" s="63">
        <f t="shared" si="23"/>
        <v>0.7</v>
      </c>
      <c r="E97" s="63">
        <f t="shared" si="24"/>
        <v>4.0999999999999996</v>
      </c>
      <c r="F97" s="63">
        <f t="shared" si="25"/>
        <v>7.2</v>
      </c>
      <c r="G97" s="63">
        <f t="shared" si="26"/>
        <v>10</v>
      </c>
      <c r="H97" s="63">
        <f t="shared" si="27"/>
        <v>2.8</v>
      </c>
      <c r="I97" s="63">
        <f t="shared" si="28"/>
        <v>40.799999999999997</v>
      </c>
      <c r="J97" s="63">
        <f t="shared" si="29"/>
        <v>21.3</v>
      </c>
      <c r="K97" s="63">
        <f t="shared" si="30"/>
        <v>3.2</v>
      </c>
      <c r="L97" s="388">
        <f t="shared" si="31"/>
        <v>1.3</v>
      </c>
    </row>
    <row r="98" spans="1:13">
      <c r="A98" s="1424"/>
      <c r="B98" s="382" t="s">
        <v>247</v>
      </c>
      <c r="C98" s="387">
        <f t="shared" si="22"/>
        <v>7.3</v>
      </c>
      <c r="D98" s="63">
        <f t="shared" si="23"/>
        <v>8.5</v>
      </c>
      <c r="E98" s="63">
        <f t="shared" si="24"/>
        <v>7.4</v>
      </c>
      <c r="F98" s="63">
        <f t="shared" si="25"/>
        <v>9.6</v>
      </c>
      <c r="G98" s="63">
        <f t="shared" si="26"/>
        <v>9.1999999999999993</v>
      </c>
      <c r="H98" s="63">
        <f t="shared" si="27"/>
        <v>3</v>
      </c>
      <c r="I98" s="63">
        <f t="shared" si="28"/>
        <v>36.6</v>
      </c>
      <c r="J98" s="63">
        <f t="shared" si="29"/>
        <v>15.7</v>
      </c>
      <c r="K98" s="63">
        <f t="shared" si="30"/>
        <v>2.2999999999999998</v>
      </c>
      <c r="L98" s="388">
        <f t="shared" si="31"/>
        <v>0.3</v>
      </c>
    </row>
    <row r="99" spans="1:13">
      <c r="A99" s="1424"/>
      <c r="B99" s="382" t="s">
        <v>248</v>
      </c>
      <c r="C99" s="387">
        <f t="shared" si="22"/>
        <v>7.3</v>
      </c>
      <c r="D99" s="63">
        <f t="shared" si="23"/>
        <v>0.9</v>
      </c>
      <c r="E99" s="63">
        <f t="shared" si="24"/>
        <v>4.9000000000000004</v>
      </c>
      <c r="F99" s="63">
        <f t="shared" si="25"/>
        <v>15.5</v>
      </c>
      <c r="G99" s="63">
        <f t="shared" si="26"/>
        <v>9.8000000000000007</v>
      </c>
      <c r="H99" s="63">
        <f t="shared" si="27"/>
        <v>2.6</v>
      </c>
      <c r="I99" s="63">
        <f t="shared" si="28"/>
        <v>35.700000000000003</v>
      </c>
      <c r="J99" s="63">
        <f t="shared" si="29"/>
        <v>20.8</v>
      </c>
      <c r="K99" s="63">
        <f t="shared" si="30"/>
        <v>1.7</v>
      </c>
      <c r="L99" s="388">
        <f t="shared" si="31"/>
        <v>0.7</v>
      </c>
    </row>
    <row r="100" spans="1:13">
      <c r="A100" s="1424"/>
      <c r="B100" s="382" t="s">
        <v>249</v>
      </c>
      <c r="C100" s="387">
        <f t="shared" si="22"/>
        <v>10.3</v>
      </c>
      <c r="D100" s="63">
        <f t="shared" si="23"/>
        <v>1.4</v>
      </c>
      <c r="E100" s="63">
        <f t="shared" si="24"/>
        <v>6.1</v>
      </c>
      <c r="F100" s="63">
        <f t="shared" si="25"/>
        <v>8.8000000000000007</v>
      </c>
      <c r="G100" s="63">
        <f t="shared" si="26"/>
        <v>16.100000000000001</v>
      </c>
      <c r="H100" s="63">
        <f t="shared" si="27"/>
        <v>3.2</v>
      </c>
      <c r="I100" s="63">
        <f t="shared" si="28"/>
        <v>33.9</v>
      </c>
      <c r="J100" s="63">
        <f t="shared" si="29"/>
        <v>16.7</v>
      </c>
      <c r="K100" s="63">
        <f t="shared" si="30"/>
        <v>2.7</v>
      </c>
      <c r="L100" s="388">
        <f t="shared" si="31"/>
        <v>0.7</v>
      </c>
    </row>
    <row r="101" spans="1:13">
      <c r="A101" s="1424"/>
      <c r="B101" s="382" t="s">
        <v>250</v>
      </c>
      <c r="C101" s="387">
        <f t="shared" si="22"/>
        <v>9.8000000000000007</v>
      </c>
      <c r="D101" s="63">
        <f t="shared" si="23"/>
        <v>1</v>
      </c>
      <c r="E101" s="63">
        <f t="shared" si="24"/>
        <v>8.6</v>
      </c>
      <c r="F101" s="63">
        <f t="shared" si="25"/>
        <v>6.5</v>
      </c>
      <c r="G101" s="63">
        <f t="shared" si="26"/>
        <v>15</v>
      </c>
      <c r="H101" s="63">
        <f t="shared" si="27"/>
        <v>2.5</v>
      </c>
      <c r="I101" s="63">
        <f t="shared" si="28"/>
        <v>37.799999999999997</v>
      </c>
      <c r="J101" s="63">
        <f t="shared" si="29"/>
        <v>15.7</v>
      </c>
      <c r="K101" s="63">
        <f t="shared" si="30"/>
        <v>2.7</v>
      </c>
      <c r="L101" s="388">
        <f t="shared" si="31"/>
        <v>0.4</v>
      </c>
    </row>
    <row r="102" spans="1:13">
      <c r="A102" s="1424"/>
      <c r="B102" s="382" t="s">
        <v>251</v>
      </c>
      <c r="C102" s="387">
        <f t="shared" si="22"/>
        <v>14.1</v>
      </c>
      <c r="D102" s="63">
        <f t="shared" si="23"/>
        <v>1</v>
      </c>
      <c r="E102" s="63">
        <f t="shared" si="24"/>
        <v>25.8</v>
      </c>
      <c r="F102" s="63">
        <f t="shared" si="25"/>
        <v>4.3</v>
      </c>
      <c r="G102" s="63">
        <f t="shared" si="26"/>
        <v>12.3</v>
      </c>
      <c r="H102" s="63">
        <f t="shared" si="27"/>
        <v>2.2000000000000002</v>
      </c>
      <c r="I102" s="63">
        <f t="shared" si="28"/>
        <v>22.9</v>
      </c>
      <c r="J102" s="63">
        <f t="shared" si="29"/>
        <v>16</v>
      </c>
      <c r="K102" s="63">
        <f t="shared" si="30"/>
        <v>1</v>
      </c>
      <c r="L102" s="388">
        <f t="shared" si="31"/>
        <v>0.4</v>
      </c>
    </row>
    <row r="103" spans="1:13">
      <c r="A103" s="1424"/>
      <c r="B103" s="382" t="s">
        <v>252</v>
      </c>
      <c r="C103" s="387">
        <f t="shared" si="22"/>
        <v>10.1</v>
      </c>
      <c r="D103" s="63">
        <f t="shared" si="23"/>
        <v>1.6</v>
      </c>
      <c r="E103" s="63">
        <f t="shared" si="24"/>
        <v>13.8</v>
      </c>
      <c r="F103" s="63">
        <f t="shared" si="25"/>
        <v>6.3</v>
      </c>
      <c r="G103" s="63">
        <f t="shared" si="26"/>
        <v>12.4</v>
      </c>
      <c r="H103" s="63">
        <f t="shared" si="27"/>
        <v>2.8</v>
      </c>
      <c r="I103" s="63">
        <f t="shared" si="28"/>
        <v>33.4</v>
      </c>
      <c r="J103" s="63">
        <f t="shared" si="29"/>
        <v>18.100000000000001</v>
      </c>
      <c r="K103" s="63">
        <f t="shared" si="30"/>
        <v>0.6</v>
      </c>
      <c r="L103" s="388">
        <f t="shared" si="31"/>
        <v>0.9</v>
      </c>
    </row>
    <row r="104" spans="1:13">
      <c r="A104" s="1424"/>
      <c r="B104" s="382" t="s">
        <v>253</v>
      </c>
      <c r="C104" s="387">
        <f t="shared" si="22"/>
        <v>9.1</v>
      </c>
      <c r="D104" s="63">
        <f t="shared" si="23"/>
        <v>0.6</v>
      </c>
      <c r="E104" s="63">
        <f t="shared" si="24"/>
        <v>14.1</v>
      </c>
      <c r="F104" s="63">
        <f t="shared" si="25"/>
        <v>10.4</v>
      </c>
      <c r="G104" s="63">
        <f t="shared" si="26"/>
        <v>8.1</v>
      </c>
      <c r="H104" s="63">
        <f t="shared" si="27"/>
        <v>3</v>
      </c>
      <c r="I104" s="63">
        <f t="shared" si="28"/>
        <v>33.6</v>
      </c>
      <c r="J104" s="63">
        <f t="shared" si="29"/>
        <v>15.7</v>
      </c>
      <c r="K104" s="63">
        <f t="shared" si="30"/>
        <v>3.7</v>
      </c>
      <c r="L104" s="388">
        <f t="shared" si="31"/>
        <v>1.6</v>
      </c>
    </row>
    <row r="105" spans="1:13">
      <c r="A105" s="1424"/>
      <c r="B105" s="382" t="s">
        <v>254</v>
      </c>
      <c r="C105" s="387">
        <f t="shared" si="22"/>
        <v>9.9</v>
      </c>
      <c r="D105" s="63">
        <f t="shared" si="23"/>
        <v>0.6</v>
      </c>
      <c r="E105" s="63">
        <f t="shared" si="24"/>
        <v>5</v>
      </c>
      <c r="F105" s="63">
        <f t="shared" si="25"/>
        <v>12.6</v>
      </c>
      <c r="G105" s="63">
        <f t="shared" si="26"/>
        <v>11.5</v>
      </c>
      <c r="H105" s="63">
        <f t="shared" si="27"/>
        <v>3.2</v>
      </c>
      <c r="I105" s="63">
        <f t="shared" si="28"/>
        <v>32.5</v>
      </c>
      <c r="J105" s="63">
        <f t="shared" si="29"/>
        <v>14.1</v>
      </c>
      <c r="K105" s="63">
        <f t="shared" si="30"/>
        <v>10.199999999999999</v>
      </c>
      <c r="L105" s="388">
        <f t="shared" si="31"/>
        <v>0.4</v>
      </c>
    </row>
    <row r="106" spans="1:13" ht="15" thickBot="1">
      <c r="A106" s="1421"/>
      <c r="B106" s="383" t="s">
        <v>255</v>
      </c>
      <c r="C106" s="389">
        <f t="shared" si="22"/>
        <v>12.9</v>
      </c>
      <c r="D106" s="390">
        <f t="shared" si="23"/>
        <v>0.7</v>
      </c>
      <c r="E106" s="390">
        <f t="shared" si="24"/>
        <v>11.2</v>
      </c>
      <c r="F106" s="390">
        <f t="shared" si="25"/>
        <v>10.199999999999999</v>
      </c>
      <c r="G106" s="390">
        <f t="shared" si="26"/>
        <v>6.9</v>
      </c>
      <c r="H106" s="390">
        <f t="shared" si="27"/>
        <v>1.9</v>
      </c>
      <c r="I106" s="390">
        <f t="shared" si="28"/>
        <v>20.7</v>
      </c>
      <c r="J106" s="390">
        <f t="shared" si="29"/>
        <v>8.8000000000000007</v>
      </c>
      <c r="K106" s="390">
        <f t="shared" si="30"/>
        <v>25.7</v>
      </c>
      <c r="L106" s="391">
        <f t="shared" si="31"/>
        <v>1</v>
      </c>
    </row>
    <row r="107" spans="1:13">
      <c r="A107" s="392"/>
      <c r="B107" s="382"/>
      <c r="C107" s="63">
        <f>C93/M93*100</f>
        <v>9.6</v>
      </c>
      <c r="D107" s="390">
        <f t="shared" si="23"/>
        <v>1.9</v>
      </c>
      <c r="E107" s="390">
        <f t="shared" si="24"/>
        <v>8.9</v>
      </c>
      <c r="F107" s="390">
        <f t="shared" si="25"/>
        <v>9.5</v>
      </c>
      <c r="G107" s="390">
        <f t="shared" si="26"/>
        <v>10.7</v>
      </c>
      <c r="H107" s="390">
        <f t="shared" si="27"/>
        <v>2.7</v>
      </c>
      <c r="I107" s="390">
        <f t="shared" si="28"/>
        <v>34</v>
      </c>
      <c r="J107" s="390">
        <f t="shared" si="29"/>
        <v>17.2</v>
      </c>
      <c r="K107" s="390">
        <f t="shared" si="30"/>
        <v>4.5999999999999996</v>
      </c>
      <c r="L107" s="391">
        <f t="shared" si="31"/>
        <v>0.9</v>
      </c>
    </row>
    <row r="108" spans="1:13" s="99" customFormat="1" ht="15" thickBot="1"/>
    <row r="109" spans="1:13" ht="15" thickBot="1">
      <c r="A109" s="1423" t="s">
        <v>243</v>
      </c>
      <c r="B109" s="381" t="s">
        <v>244</v>
      </c>
      <c r="C109" s="56">
        <f>ROUND(C95,1)</f>
        <v>13.7</v>
      </c>
      <c r="D109" s="56">
        <f t="shared" ref="D109:L109" si="32">ROUND(D95,1)</f>
        <v>1.2</v>
      </c>
      <c r="E109" s="56">
        <f t="shared" si="32"/>
        <v>7.8</v>
      </c>
      <c r="F109" s="56">
        <f t="shared" si="32"/>
        <v>7.6</v>
      </c>
      <c r="G109" s="56">
        <f t="shared" si="32"/>
        <v>10</v>
      </c>
      <c r="H109" s="56">
        <f t="shared" si="32"/>
        <v>1.4</v>
      </c>
      <c r="I109" s="56">
        <f t="shared" si="32"/>
        <v>34.9</v>
      </c>
      <c r="J109" s="56">
        <f t="shared" si="32"/>
        <v>20.3</v>
      </c>
      <c r="K109" s="56">
        <f t="shared" si="32"/>
        <v>2.5</v>
      </c>
      <c r="L109" s="56">
        <f t="shared" si="32"/>
        <v>0.7</v>
      </c>
      <c r="M109" s="56">
        <f>SUM(C109:L109)</f>
        <v>100.1</v>
      </c>
    </row>
    <row r="110" spans="1:13">
      <c r="A110" s="1424"/>
      <c r="B110" s="382" t="s">
        <v>245</v>
      </c>
      <c r="C110" s="56">
        <f t="shared" ref="C110:L110" si="33">ROUND(C96,1)</f>
        <v>8.1999999999999993</v>
      </c>
      <c r="D110" s="56">
        <f t="shared" si="33"/>
        <v>1</v>
      </c>
      <c r="E110" s="56">
        <f t="shared" si="33"/>
        <v>4.9000000000000004</v>
      </c>
      <c r="F110" s="56">
        <f t="shared" si="33"/>
        <v>8.5</v>
      </c>
      <c r="G110" s="56">
        <f t="shared" si="33"/>
        <v>11.6</v>
      </c>
      <c r="H110" s="56">
        <f t="shared" si="33"/>
        <v>3.4</v>
      </c>
      <c r="I110" s="56">
        <f t="shared" si="33"/>
        <v>37.5</v>
      </c>
      <c r="J110" s="56">
        <f t="shared" si="33"/>
        <v>20.3</v>
      </c>
      <c r="K110" s="56">
        <f t="shared" si="33"/>
        <v>1.9</v>
      </c>
      <c r="L110" s="56">
        <f t="shared" si="33"/>
        <v>2.6</v>
      </c>
      <c r="M110" s="56">
        <f t="shared" ref="M110:M121" si="34">SUM(C110:L110)</f>
        <v>99.9</v>
      </c>
    </row>
    <row r="111" spans="1:13">
      <c r="A111" s="1424"/>
      <c r="B111" s="382" t="s">
        <v>246</v>
      </c>
      <c r="C111" s="56">
        <f t="shared" ref="C111:L111" si="35">ROUND(C97,1)</f>
        <v>8.4</v>
      </c>
      <c r="D111" s="56">
        <f t="shared" si="35"/>
        <v>0.7</v>
      </c>
      <c r="E111" s="56">
        <f t="shared" si="35"/>
        <v>4.0999999999999996</v>
      </c>
      <c r="F111" s="56">
        <f t="shared" si="35"/>
        <v>7.2</v>
      </c>
      <c r="G111" s="56">
        <f t="shared" si="35"/>
        <v>10</v>
      </c>
      <c r="H111" s="56">
        <f t="shared" si="35"/>
        <v>2.8</v>
      </c>
      <c r="I111" s="56">
        <f t="shared" si="35"/>
        <v>40.799999999999997</v>
      </c>
      <c r="J111" s="56">
        <f t="shared" si="35"/>
        <v>21.3</v>
      </c>
      <c r="K111" s="56">
        <f t="shared" si="35"/>
        <v>3.2</v>
      </c>
      <c r="L111" s="56">
        <f t="shared" si="35"/>
        <v>1.3</v>
      </c>
      <c r="M111" s="56">
        <f t="shared" si="34"/>
        <v>99.8</v>
      </c>
    </row>
    <row r="112" spans="1:13">
      <c r="A112" s="1424"/>
      <c r="B112" s="382" t="s">
        <v>247</v>
      </c>
      <c r="C112" s="56">
        <f t="shared" ref="C112:L112" si="36">ROUND(C98,1)</f>
        <v>7.3</v>
      </c>
      <c r="D112" s="56">
        <f t="shared" si="36"/>
        <v>8.5</v>
      </c>
      <c r="E112" s="56">
        <f t="shared" si="36"/>
        <v>7.4</v>
      </c>
      <c r="F112" s="56">
        <f t="shared" si="36"/>
        <v>9.6</v>
      </c>
      <c r="G112" s="56">
        <f t="shared" si="36"/>
        <v>9.1999999999999993</v>
      </c>
      <c r="H112" s="56">
        <f t="shared" si="36"/>
        <v>3</v>
      </c>
      <c r="I112" s="56">
        <f t="shared" si="36"/>
        <v>36.6</v>
      </c>
      <c r="J112" s="56">
        <f t="shared" si="36"/>
        <v>15.7</v>
      </c>
      <c r="K112" s="56">
        <f t="shared" si="36"/>
        <v>2.2999999999999998</v>
      </c>
      <c r="L112" s="56">
        <f t="shared" si="36"/>
        <v>0.3</v>
      </c>
      <c r="M112" s="56">
        <f t="shared" si="34"/>
        <v>99.9</v>
      </c>
    </row>
    <row r="113" spans="1:13">
      <c r="A113" s="1424"/>
      <c r="B113" s="382" t="s">
        <v>248</v>
      </c>
      <c r="C113" s="56">
        <f t="shared" ref="C113:L113" si="37">ROUND(C99,1)</f>
        <v>7.3</v>
      </c>
      <c r="D113" s="56">
        <f t="shared" si="37"/>
        <v>0.9</v>
      </c>
      <c r="E113" s="56">
        <f t="shared" si="37"/>
        <v>4.9000000000000004</v>
      </c>
      <c r="F113" s="56">
        <f t="shared" si="37"/>
        <v>15.5</v>
      </c>
      <c r="G113" s="56">
        <f t="shared" si="37"/>
        <v>9.8000000000000007</v>
      </c>
      <c r="H113" s="56">
        <f t="shared" si="37"/>
        <v>2.6</v>
      </c>
      <c r="I113" s="56">
        <f t="shared" si="37"/>
        <v>35.700000000000003</v>
      </c>
      <c r="J113" s="56">
        <f t="shared" si="37"/>
        <v>20.8</v>
      </c>
      <c r="K113" s="56">
        <f t="shared" si="37"/>
        <v>1.7</v>
      </c>
      <c r="L113" s="56">
        <f t="shared" si="37"/>
        <v>0.7</v>
      </c>
      <c r="M113" s="56">
        <f t="shared" si="34"/>
        <v>99.9</v>
      </c>
    </row>
    <row r="114" spans="1:13">
      <c r="A114" s="1424"/>
      <c r="B114" s="382" t="s">
        <v>249</v>
      </c>
      <c r="C114" s="56">
        <f t="shared" ref="C114:L114" si="38">ROUND(C100,1)</f>
        <v>10.3</v>
      </c>
      <c r="D114" s="56">
        <f t="shared" si="38"/>
        <v>1.4</v>
      </c>
      <c r="E114" s="56">
        <f t="shared" si="38"/>
        <v>6.1</v>
      </c>
      <c r="F114" s="56">
        <f t="shared" si="38"/>
        <v>8.8000000000000007</v>
      </c>
      <c r="G114" s="56">
        <f t="shared" si="38"/>
        <v>16.100000000000001</v>
      </c>
      <c r="H114" s="56">
        <f t="shared" si="38"/>
        <v>3.2</v>
      </c>
      <c r="I114" s="56">
        <f t="shared" si="38"/>
        <v>33.9</v>
      </c>
      <c r="J114" s="56">
        <f t="shared" si="38"/>
        <v>16.7</v>
      </c>
      <c r="K114" s="56">
        <f t="shared" si="38"/>
        <v>2.7</v>
      </c>
      <c r="L114" s="56">
        <f t="shared" si="38"/>
        <v>0.7</v>
      </c>
      <c r="M114" s="56">
        <f t="shared" si="34"/>
        <v>99.9</v>
      </c>
    </row>
    <row r="115" spans="1:13">
      <c r="A115" s="1424"/>
      <c r="B115" s="382" t="s">
        <v>250</v>
      </c>
      <c r="C115" s="56">
        <f t="shared" ref="C115:L115" si="39">ROUND(C101,1)</f>
        <v>9.8000000000000007</v>
      </c>
      <c r="D115" s="56">
        <f t="shared" si="39"/>
        <v>1</v>
      </c>
      <c r="E115" s="56">
        <f t="shared" si="39"/>
        <v>8.6</v>
      </c>
      <c r="F115" s="56">
        <f t="shared" si="39"/>
        <v>6.5</v>
      </c>
      <c r="G115" s="56">
        <f t="shared" si="39"/>
        <v>15</v>
      </c>
      <c r="H115" s="56">
        <f t="shared" si="39"/>
        <v>2.5</v>
      </c>
      <c r="I115" s="56">
        <f t="shared" si="39"/>
        <v>37.799999999999997</v>
      </c>
      <c r="J115" s="56">
        <f t="shared" si="39"/>
        <v>15.7</v>
      </c>
      <c r="K115" s="56">
        <f t="shared" si="39"/>
        <v>2.7</v>
      </c>
      <c r="L115" s="56">
        <f t="shared" si="39"/>
        <v>0.4</v>
      </c>
      <c r="M115" s="56">
        <f t="shared" si="34"/>
        <v>100</v>
      </c>
    </row>
    <row r="116" spans="1:13">
      <c r="A116" s="1424"/>
      <c r="B116" s="382" t="s">
        <v>251</v>
      </c>
      <c r="C116" s="56">
        <f t="shared" ref="C116:L116" si="40">ROUND(C102,1)</f>
        <v>14.1</v>
      </c>
      <c r="D116" s="56">
        <f t="shared" si="40"/>
        <v>1</v>
      </c>
      <c r="E116" s="56">
        <f t="shared" si="40"/>
        <v>25.8</v>
      </c>
      <c r="F116" s="56">
        <f t="shared" si="40"/>
        <v>4.3</v>
      </c>
      <c r="G116" s="56">
        <f t="shared" si="40"/>
        <v>12.3</v>
      </c>
      <c r="H116" s="56">
        <f t="shared" si="40"/>
        <v>2.2000000000000002</v>
      </c>
      <c r="I116" s="56">
        <f t="shared" si="40"/>
        <v>22.9</v>
      </c>
      <c r="J116" s="56">
        <f t="shared" si="40"/>
        <v>16</v>
      </c>
      <c r="K116" s="56">
        <f t="shared" si="40"/>
        <v>1</v>
      </c>
      <c r="L116" s="56">
        <f t="shared" si="40"/>
        <v>0.4</v>
      </c>
      <c r="M116" s="56">
        <f t="shared" si="34"/>
        <v>100</v>
      </c>
    </row>
    <row r="117" spans="1:13">
      <c r="A117" s="1424"/>
      <c r="B117" s="382" t="s">
        <v>252</v>
      </c>
      <c r="C117" s="56">
        <f t="shared" ref="C117:L117" si="41">ROUND(C103,1)</f>
        <v>10.1</v>
      </c>
      <c r="D117" s="56">
        <f t="shared" si="41"/>
        <v>1.6</v>
      </c>
      <c r="E117" s="56">
        <f t="shared" si="41"/>
        <v>13.8</v>
      </c>
      <c r="F117" s="56">
        <f t="shared" si="41"/>
        <v>6.3</v>
      </c>
      <c r="G117" s="56">
        <f t="shared" si="41"/>
        <v>12.4</v>
      </c>
      <c r="H117" s="56">
        <f t="shared" si="41"/>
        <v>2.8</v>
      </c>
      <c r="I117" s="56">
        <f t="shared" si="41"/>
        <v>33.4</v>
      </c>
      <c r="J117" s="56">
        <f t="shared" si="41"/>
        <v>18.100000000000001</v>
      </c>
      <c r="K117" s="56">
        <f t="shared" si="41"/>
        <v>0.6</v>
      </c>
      <c r="L117" s="56">
        <f t="shared" si="41"/>
        <v>0.9</v>
      </c>
      <c r="M117" s="56">
        <f t="shared" si="34"/>
        <v>100</v>
      </c>
    </row>
    <row r="118" spans="1:13">
      <c r="A118" s="1424"/>
      <c r="B118" s="382" t="s">
        <v>253</v>
      </c>
      <c r="C118" s="56">
        <f t="shared" ref="C118:L118" si="42">ROUND(C104,1)</f>
        <v>9.1</v>
      </c>
      <c r="D118" s="56">
        <f t="shared" si="42"/>
        <v>0.6</v>
      </c>
      <c r="E118" s="56">
        <f t="shared" si="42"/>
        <v>14.1</v>
      </c>
      <c r="F118" s="56">
        <f t="shared" si="42"/>
        <v>10.4</v>
      </c>
      <c r="G118" s="56">
        <f t="shared" si="42"/>
        <v>8.1</v>
      </c>
      <c r="H118" s="56">
        <f t="shared" si="42"/>
        <v>3</v>
      </c>
      <c r="I118" s="56">
        <f t="shared" si="42"/>
        <v>33.6</v>
      </c>
      <c r="J118" s="56">
        <f t="shared" si="42"/>
        <v>15.7</v>
      </c>
      <c r="K118" s="56">
        <f t="shared" si="42"/>
        <v>3.7</v>
      </c>
      <c r="L118" s="56">
        <f t="shared" si="42"/>
        <v>1.6</v>
      </c>
      <c r="M118" s="56">
        <f t="shared" si="34"/>
        <v>99.9</v>
      </c>
    </row>
    <row r="119" spans="1:13">
      <c r="A119" s="1424"/>
      <c r="B119" s="382" t="s">
        <v>254</v>
      </c>
      <c r="C119" s="56">
        <f t="shared" ref="C119:L119" si="43">ROUND(C105,1)</f>
        <v>9.9</v>
      </c>
      <c r="D119" s="56">
        <f t="shared" si="43"/>
        <v>0.6</v>
      </c>
      <c r="E119" s="56">
        <f t="shared" si="43"/>
        <v>5</v>
      </c>
      <c r="F119" s="56">
        <f t="shared" si="43"/>
        <v>12.6</v>
      </c>
      <c r="G119" s="56">
        <f t="shared" si="43"/>
        <v>11.5</v>
      </c>
      <c r="H119" s="56">
        <f t="shared" si="43"/>
        <v>3.2</v>
      </c>
      <c r="I119" s="56">
        <f t="shared" si="43"/>
        <v>32.5</v>
      </c>
      <c r="J119" s="56">
        <f t="shared" si="43"/>
        <v>14.1</v>
      </c>
      <c r="K119" s="56">
        <f t="shared" si="43"/>
        <v>10.199999999999999</v>
      </c>
      <c r="L119" s="56">
        <f t="shared" si="43"/>
        <v>0.4</v>
      </c>
      <c r="M119" s="56">
        <f t="shared" si="34"/>
        <v>100</v>
      </c>
    </row>
    <row r="120" spans="1:13" ht="15" thickBot="1">
      <c r="A120" s="1421"/>
      <c r="B120" s="383" t="s">
        <v>255</v>
      </c>
      <c r="C120" s="56">
        <f t="shared" ref="C120:L121" si="44">ROUND(C106,1)</f>
        <v>12.9</v>
      </c>
      <c r="D120" s="56">
        <f t="shared" si="44"/>
        <v>0.7</v>
      </c>
      <c r="E120" s="56">
        <f t="shared" si="44"/>
        <v>11.2</v>
      </c>
      <c r="F120" s="56">
        <f t="shared" si="44"/>
        <v>10.199999999999999</v>
      </c>
      <c r="G120" s="56">
        <f t="shared" si="44"/>
        <v>6.9</v>
      </c>
      <c r="H120" s="56">
        <f t="shared" si="44"/>
        <v>1.9</v>
      </c>
      <c r="I120" s="56">
        <f t="shared" si="44"/>
        <v>20.7</v>
      </c>
      <c r="J120" s="56">
        <f t="shared" si="44"/>
        <v>8.8000000000000007</v>
      </c>
      <c r="K120" s="56">
        <f t="shared" si="44"/>
        <v>25.7</v>
      </c>
      <c r="L120" s="56">
        <f t="shared" si="44"/>
        <v>1</v>
      </c>
      <c r="M120" s="56">
        <f t="shared" si="34"/>
        <v>100</v>
      </c>
    </row>
    <row r="121" spans="1:13">
      <c r="A121" s="392"/>
      <c r="B121" s="382"/>
      <c r="C121" s="56">
        <f t="shared" si="44"/>
        <v>9.6</v>
      </c>
      <c r="D121" s="56">
        <f t="shared" si="44"/>
        <v>1.9</v>
      </c>
      <c r="E121" s="56">
        <f t="shared" si="44"/>
        <v>8.9</v>
      </c>
      <c r="F121" s="56">
        <f t="shared" si="44"/>
        <v>9.5</v>
      </c>
      <c r="G121" s="56">
        <f t="shared" si="44"/>
        <v>10.7</v>
      </c>
      <c r="H121" s="56">
        <f t="shared" si="44"/>
        <v>2.7</v>
      </c>
      <c r="I121" s="56">
        <f t="shared" si="44"/>
        <v>34</v>
      </c>
      <c r="J121" s="56">
        <f t="shared" si="44"/>
        <v>17.2</v>
      </c>
      <c r="K121" s="56">
        <f t="shared" si="44"/>
        <v>4.5999999999999996</v>
      </c>
      <c r="L121" s="56">
        <f t="shared" si="44"/>
        <v>0.9</v>
      </c>
      <c r="M121" s="56">
        <f t="shared" si="34"/>
        <v>100</v>
      </c>
    </row>
    <row r="122" spans="1:13" s="99" customFormat="1" ht="15" thickBot="1"/>
    <row r="123" spans="1:13" ht="15" thickBot="1">
      <c r="A123" s="1423" t="s">
        <v>243</v>
      </c>
      <c r="B123" s="381" t="s">
        <v>244</v>
      </c>
      <c r="C123">
        <v>13.7</v>
      </c>
      <c r="D123">
        <v>1.2</v>
      </c>
      <c r="E123">
        <v>7.8</v>
      </c>
      <c r="F123">
        <v>7.6</v>
      </c>
      <c r="G123">
        <v>10</v>
      </c>
      <c r="H123">
        <v>1.4</v>
      </c>
      <c r="I123" s="101">
        <v>34.799999999999997</v>
      </c>
      <c r="J123">
        <v>20.3</v>
      </c>
      <c r="K123">
        <v>2.5</v>
      </c>
      <c r="L123">
        <v>0.7</v>
      </c>
      <c r="M123">
        <f>SUM(C123:L123)</f>
        <v>100</v>
      </c>
    </row>
    <row r="124" spans="1:13">
      <c r="A124" s="1424"/>
      <c r="B124" s="382" t="s">
        <v>245</v>
      </c>
      <c r="C124">
        <v>8.1999999999999993</v>
      </c>
      <c r="D124">
        <v>1</v>
      </c>
      <c r="E124">
        <v>4.9000000000000004</v>
      </c>
      <c r="F124">
        <v>8.5</v>
      </c>
      <c r="G124">
        <v>11.6</v>
      </c>
      <c r="H124">
        <v>3.4</v>
      </c>
      <c r="I124" s="101">
        <v>37.6</v>
      </c>
      <c r="J124">
        <v>20.3</v>
      </c>
      <c r="K124">
        <v>1.9</v>
      </c>
      <c r="L124">
        <v>2.6</v>
      </c>
      <c r="M124">
        <f t="shared" ref="M124:M134" si="45">SUM(C124:L124)</f>
        <v>100</v>
      </c>
    </row>
    <row r="125" spans="1:13">
      <c r="A125" s="1424"/>
      <c r="B125" s="382" t="s">
        <v>246</v>
      </c>
      <c r="C125">
        <v>8.4</v>
      </c>
      <c r="D125">
        <v>0.7</v>
      </c>
      <c r="E125">
        <v>4.0999999999999996</v>
      </c>
      <c r="F125">
        <v>7.2</v>
      </c>
      <c r="G125">
        <v>10</v>
      </c>
      <c r="H125">
        <v>2.8</v>
      </c>
      <c r="I125" s="101">
        <v>40.9</v>
      </c>
      <c r="J125" s="101">
        <v>21.4</v>
      </c>
      <c r="K125">
        <v>3.2</v>
      </c>
      <c r="L125">
        <v>1.3</v>
      </c>
      <c r="M125">
        <f t="shared" si="45"/>
        <v>100</v>
      </c>
    </row>
    <row r="126" spans="1:13">
      <c r="A126" s="1424"/>
      <c r="B126" s="382" t="s">
        <v>247</v>
      </c>
      <c r="C126">
        <v>7.3</v>
      </c>
      <c r="D126">
        <v>8.5</v>
      </c>
      <c r="E126">
        <v>7.4</v>
      </c>
      <c r="F126">
        <v>9.6</v>
      </c>
      <c r="G126">
        <v>9.1999999999999993</v>
      </c>
      <c r="H126">
        <v>3</v>
      </c>
      <c r="I126">
        <v>36.6</v>
      </c>
      <c r="J126" s="101">
        <v>15.8</v>
      </c>
      <c r="K126">
        <v>2.2999999999999998</v>
      </c>
      <c r="L126">
        <v>0.3</v>
      </c>
      <c r="M126">
        <f t="shared" si="45"/>
        <v>100</v>
      </c>
    </row>
    <row r="127" spans="1:13">
      <c r="A127" s="1424"/>
      <c r="B127" s="382" t="s">
        <v>248</v>
      </c>
      <c r="C127">
        <v>7.3</v>
      </c>
      <c r="D127">
        <v>0.9</v>
      </c>
      <c r="E127">
        <v>4.9000000000000004</v>
      </c>
      <c r="F127">
        <v>15.5</v>
      </c>
      <c r="G127">
        <v>9.8000000000000007</v>
      </c>
      <c r="H127">
        <v>2.6</v>
      </c>
      <c r="I127">
        <v>35.700000000000003</v>
      </c>
      <c r="J127">
        <v>20.8</v>
      </c>
      <c r="K127" s="101">
        <v>1.8</v>
      </c>
      <c r="L127">
        <v>0.7</v>
      </c>
      <c r="M127">
        <f t="shared" si="45"/>
        <v>100</v>
      </c>
    </row>
    <row r="128" spans="1:13">
      <c r="A128" s="1424"/>
      <c r="B128" s="382" t="s">
        <v>249</v>
      </c>
      <c r="C128">
        <v>10.3</v>
      </c>
      <c r="D128">
        <v>1.4</v>
      </c>
      <c r="E128">
        <v>6.1</v>
      </c>
      <c r="F128">
        <v>8.8000000000000007</v>
      </c>
      <c r="G128">
        <v>16.100000000000001</v>
      </c>
      <c r="H128">
        <v>3.2</v>
      </c>
      <c r="I128">
        <v>33.9</v>
      </c>
      <c r="J128" s="101">
        <v>16.8</v>
      </c>
      <c r="K128">
        <v>2.7</v>
      </c>
      <c r="L128">
        <v>0.7</v>
      </c>
      <c r="M128">
        <f t="shared" si="45"/>
        <v>100</v>
      </c>
    </row>
    <row r="129" spans="1:13">
      <c r="A129" s="1424"/>
      <c r="B129" s="382" t="s">
        <v>250</v>
      </c>
      <c r="C129">
        <v>9.8000000000000007</v>
      </c>
      <c r="D129">
        <v>1</v>
      </c>
      <c r="E129">
        <v>8.6</v>
      </c>
      <c r="F129">
        <v>6.5</v>
      </c>
      <c r="G129">
        <v>15</v>
      </c>
      <c r="H129">
        <v>2.5</v>
      </c>
      <c r="I129">
        <v>37.799999999999997</v>
      </c>
      <c r="J129">
        <v>15.7</v>
      </c>
      <c r="K129">
        <v>2.7</v>
      </c>
      <c r="L129">
        <v>0.4</v>
      </c>
      <c r="M129">
        <f t="shared" si="45"/>
        <v>100</v>
      </c>
    </row>
    <row r="130" spans="1:13">
      <c r="A130" s="1424"/>
      <c r="B130" s="382" t="s">
        <v>251</v>
      </c>
      <c r="C130">
        <v>14.1</v>
      </c>
      <c r="D130">
        <v>1</v>
      </c>
      <c r="E130">
        <v>25.8</v>
      </c>
      <c r="F130">
        <v>4.3</v>
      </c>
      <c r="G130">
        <v>12.3</v>
      </c>
      <c r="H130">
        <v>2.2000000000000002</v>
      </c>
      <c r="I130">
        <v>22.9</v>
      </c>
      <c r="J130">
        <v>16</v>
      </c>
      <c r="K130">
        <v>1</v>
      </c>
      <c r="L130">
        <v>0.4</v>
      </c>
      <c r="M130">
        <f t="shared" si="45"/>
        <v>100</v>
      </c>
    </row>
    <row r="131" spans="1:13">
      <c r="A131" s="1424"/>
      <c r="B131" s="382" t="s">
        <v>252</v>
      </c>
      <c r="C131">
        <v>10.1</v>
      </c>
      <c r="D131">
        <v>1.6</v>
      </c>
      <c r="E131">
        <v>13.8</v>
      </c>
      <c r="F131">
        <v>6.3</v>
      </c>
      <c r="G131">
        <v>12.4</v>
      </c>
      <c r="H131">
        <v>2.8</v>
      </c>
      <c r="I131">
        <v>33.4</v>
      </c>
      <c r="J131">
        <v>18.100000000000001</v>
      </c>
      <c r="K131">
        <v>0.6</v>
      </c>
      <c r="L131">
        <v>0.9</v>
      </c>
      <c r="M131">
        <f t="shared" si="45"/>
        <v>100</v>
      </c>
    </row>
    <row r="132" spans="1:13">
      <c r="A132" s="1424"/>
      <c r="B132" s="382" t="s">
        <v>253</v>
      </c>
      <c r="C132">
        <v>9.1</v>
      </c>
      <c r="D132">
        <v>0.6</v>
      </c>
      <c r="E132">
        <v>14.1</v>
      </c>
      <c r="F132">
        <v>10.4</v>
      </c>
      <c r="G132">
        <v>8.1</v>
      </c>
      <c r="H132">
        <v>3</v>
      </c>
      <c r="I132">
        <v>33.6</v>
      </c>
      <c r="J132">
        <v>15.8</v>
      </c>
      <c r="K132">
        <v>3.7</v>
      </c>
      <c r="L132">
        <v>1.6</v>
      </c>
      <c r="M132">
        <f t="shared" si="45"/>
        <v>100</v>
      </c>
    </row>
    <row r="133" spans="1:13">
      <c r="A133" s="1424"/>
      <c r="B133" s="382" t="s">
        <v>254</v>
      </c>
      <c r="C133">
        <v>9.9</v>
      </c>
      <c r="D133">
        <v>0.6</v>
      </c>
      <c r="E133">
        <v>5</v>
      </c>
      <c r="F133">
        <v>12.6</v>
      </c>
      <c r="G133">
        <v>11.5</v>
      </c>
      <c r="H133">
        <v>3.2</v>
      </c>
      <c r="I133">
        <v>32.5</v>
      </c>
      <c r="J133">
        <v>14.1</v>
      </c>
      <c r="K133">
        <v>10.199999999999999</v>
      </c>
      <c r="L133">
        <v>0.4</v>
      </c>
      <c r="M133">
        <f t="shared" si="45"/>
        <v>100</v>
      </c>
    </row>
    <row r="134" spans="1:13" ht="15" thickBot="1">
      <c r="A134" s="1421"/>
      <c r="B134" s="383" t="s">
        <v>255</v>
      </c>
      <c r="C134">
        <v>12.9</v>
      </c>
      <c r="D134">
        <v>0.7</v>
      </c>
      <c r="E134">
        <v>11.2</v>
      </c>
      <c r="F134">
        <v>10.199999999999999</v>
      </c>
      <c r="G134">
        <v>6.9</v>
      </c>
      <c r="H134">
        <v>1.9</v>
      </c>
      <c r="I134">
        <v>20.7</v>
      </c>
      <c r="J134">
        <v>8.8000000000000007</v>
      </c>
      <c r="K134">
        <v>25.7</v>
      </c>
      <c r="L134">
        <v>1</v>
      </c>
      <c r="M134">
        <f t="shared" si="45"/>
        <v>100</v>
      </c>
    </row>
    <row r="135" spans="1:13">
      <c r="A135" s="392"/>
      <c r="B135" s="382"/>
      <c r="C135">
        <v>9.6</v>
      </c>
      <c r="D135">
        <v>1.9</v>
      </c>
      <c r="E135">
        <v>8.9</v>
      </c>
      <c r="F135">
        <v>9.5</v>
      </c>
      <c r="G135">
        <v>10.7</v>
      </c>
      <c r="H135">
        <v>2.7</v>
      </c>
      <c r="I135">
        <v>34</v>
      </c>
      <c r="J135">
        <v>17.2</v>
      </c>
      <c r="K135">
        <v>4.5999999999999996</v>
      </c>
      <c r="L135">
        <v>0.9</v>
      </c>
    </row>
    <row r="136" spans="1:13" s="360" customFormat="1" ht="15" thickBot="1"/>
    <row r="137" spans="1:13" ht="15" thickBot="1">
      <c r="A137" s="1419" t="s">
        <v>86</v>
      </c>
      <c r="B137" s="1420"/>
      <c r="C137" s="361" t="s">
        <v>233</v>
      </c>
      <c r="D137" s="362" t="s">
        <v>234</v>
      </c>
      <c r="E137" s="362" t="s">
        <v>235</v>
      </c>
      <c r="F137" s="362" t="s">
        <v>236</v>
      </c>
      <c r="G137" s="362" t="s">
        <v>237</v>
      </c>
      <c r="H137" s="362" t="s">
        <v>238</v>
      </c>
      <c r="I137" s="362" t="s">
        <v>239</v>
      </c>
      <c r="J137" s="362" t="s">
        <v>240</v>
      </c>
      <c r="K137" s="362" t="s">
        <v>241</v>
      </c>
      <c r="L137" s="363" t="s">
        <v>242</v>
      </c>
    </row>
    <row r="138" spans="1:13" ht="15" thickBot="1">
      <c r="A138" s="1421"/>
      <c r="B138" s="1422"/>
      <c r="C138" s="365" t="s">
        <v>226</v>
      </c>
      <c r="D138" s="366" t="s">
        <v>226</v>
      </c>
      <c r="E138" s="366" t="s">
        <v>226</v>
      </c>
      <c r="F138" s="366" t="s">
        <v>226</v>
      </c>
      <c r="G138" s="366" t="s">
        <v>226</v>
      </c>
      <c r="H138" s="366" t="s">
        <v>226</v>
      </c>
      <c r="I138" s="366" t="s">
        <v>226</v>
      </c>
      <c r="J138" s="366" t="s">
        <v>226</v>
      </c>
      <c r="K138" s="366" t="s">
        <v>226</v>
      </c>
      <c r="L138" s="367" t="s">
        <v>226</v>
      </c>
    </row>
    <row r="139" spans="1:13" ht="15" thickBot="1">
      <c r="A139" s="1423" t="s">
        <v>243</v>
      </c>
      <c r="B139" s="368" t="s">
        <v>244</v>
      </c>
      <c r="C139" s="369">
        <v>12863</v>
      </c>
      <c r="D139" s="370">
        <v>1125</v>
      </c>
      <c r="E139" s="370">
        <v>7311</v>
      </c>
      <c r="F139" s="370">
        <v>7180</v>
      </c>
      <c r="G139" s="370">
        <v>9395</v>
      </c>
      <c r="H139" s="370">
        <v>1310</v>
      </c>
      <c r="I139" s="370">
        <v>32859</v>
      </c>
      <c r="J139" s="370">
        <v>19079</v>
      </c>
      <c r="K139" s="370">
        <v>2361</v>
      </c>
      <c r="L139" s="371">
        <v>706</v>
      </c>
      <c r="M139" s="168">
        <f>SUM(C139:L139)</f>
        <v>94189</v>
      </c>
    </row>
    <row r="140" spans="1:13">
      <c r="A140" s="1424"/>
      <c r="B140" s="372" t="s">
        <v>245</v>
      </c>
      <c r="C140" s="373">
        <v>10053</v>
      </c>
      <c r="D140" s="374">
        <v>1236</v>
      </c>
      <c r="E140" s="374">
        <v>6029</v>
      </c>
      <c r="F140" s="374">
        <v>10460</v>
      </c>
      <c r="G140" s="374">
        <v>14251</v>
      </c>
      <c r="H140" s="374">
        <v>4161</v>
      </c>
      <c r="I140" s="374">
        <v>46065</v>
      </c>
      <c r="J140" s="374">
        <v>24902</v>
      </c>
      <c r="K140" s="374">
        <v>2391</v>
      </c>
      <c r="L140" s="375">
        <v>3149</v>
      </c>
      <c r="M140" s="168">
        <f t="shared" ref="M140:M150" si="46">SUM(C140:L140)</f>
        <v>122697</v>
      </c>
    </row>
    <row r="141" spans="1:13">
      <c r="A141" s="1424"/>
      <c r="B141" s="372" t="s">
        <v>246</v>
      </c>
      <c r="C141" s="373">
        <v>12217</v>
      </c>
      <c r="D141" s="374">
        <v>1049</v>
      </c>
      <c r="E141" s="374">
        <v>5901</v>
      </c>
      <c r="F141" s="374">
        <v>10457</v>
      </c>
      <c r="G141" s="374">
        <v>14546</v>
      </c>
      <c r="H141" s="374">
        <v>4109</v>
      </c>
      <c r="I141" s="374">
        <v>59028</v>
      </c>
      <c r="J141" s="374">
        <v>30866</v>
      </c>
      <c r="K141" s="374">
        <v>4691</v>
      </c>
      <c r="L141" s="375">
        <v>1954</v>
      </c>
      <c r="M141" s="168">
        <f t="shared" si="46"/>
        <v>144818</v>
      </c>
    </row>
    <row r="142" spans="1:13">
      <c r="A142" s="1424"/>
      <c r="B142" s="372" t="s">
        <v>247</v>
      </c>
      <c r="C142" s="373">
        <v>13415</v>
      </c>
      <c r="D142" s="374">
        <v>15719</v>
      </c>
      <c r="E142" s="374">
        <v>13698</v>
      </c>
      <c r="F142" s="374">
        <v>17740</v>
      </c>
      <c r="G142" s="374">
        <v>16907</v>
      </c>
      <c r="H142" s="374">
        <v>5564</v>
      </c>
      <c r="I142" s="374">
        <v>67395</v>
      </c>
      <c r="J142" s="374">
        <v>28857</v>
      </c>
      <c r="K142" s="374">
        <v>4172</v>
      </c>
      <c r="L142" s="375">
        <v>540</v>
      </c>
      <c r="M142" s="168">
        <f t="shared" si="46"/>
        <v>184007</v>
      </c>
    </row>
    <row r="143" spans="1:13">
      <c r="A143" s="1424"/>
      <c r="B143" s="372" t="s">
        <v>248</v>
      </c>
      <c r="C143" s="373">
        <v>13695</v>
      </c>
      <c r="D143" s="374">
        <v>1660</v>
      </c>
      <c r="E143" s="374">
        <v>9215</v>
      </c>
      <c r="F143" s="374">
        <v>28986</v>
      </c>
      <c r="G143" s="374">
        <v>18235</v>
      </c>
      <c r="H143" s="374">
        <v>4888</v>
      </c>
      <c r="I143" s="374">
        <v>66713</v>
      </c>
      <c r="J143" s="374">
        <v>38831</v>
      </c>
      <c r="K143" s="374">
        <v>3228</v>
      </c>
      <c r="L143" s="375">
        <v>1263</v>
      </c>
      <c r="M143" s="168">
        <f t="shared" si="46"/>
        <v>186714</v>
      </c>
    </row>
    <row r="144" spans="1:13">
      <c r="A144" s="1424"/>
      <c r="B144" s="372" t="s">
        <v>249</v>
      </c>
      <c r="C144" s="373">
        <v>12592</v>
      </c>
      <c r="D144" s="374">
        <v>1670</v>
      </c>
      <c r="E144" s="374">
        <v>7485</v>
      </c>
      <c r="F144" s="374">
        <v>10819</v>
      </c>
      <c r="G144" s="374">
        <v>19710</v>
      </c>
      <c r="H144" s="374">
        <v>3964</v>
      </c>
      <c r="I144" s="374">
        <v>41501</v>
      </c>
      <c r="J144" s="374">
        <v>20406</v>
      </c>
      <c r="K144" s="374">
        <v>3349</v>
      </c>
      <c r="L144" s="375">
        <v>887</v>
      </c>
      <c r="M144" s="168">
        <f t="shared" si="46"/>
        <v>122383</v>
      </c>
    </row>
    <row r="145" spans="1:13">
      <c r="A145" s="1424"/>
      <c r="B145" s="372" t="s">
        <v>250</v>
      </c>
      <c r="C145" s="373">
        <v>7784</v>
      </c>
      <c r="D145" s="374">
        <v>773</v>
      </c>
      <c r="E145" s="374">
        <v>6782</v>
      </c>
      <c r="F145" s="374">
        <v>5193</v>
      </c>
      <c r="G145" s="374">
        <v>11859</v>
      </c>
      <c r="H145" s="374">
        <v>2012</v>
      </c>
      <c r="I145" s="374">
        <v>29955</v>
      </c>
      <c r="J145" s="374">
        <v>12478</v>
      </c>
      <c r="K145" s="374">
        <v>2145</v>
      </c>
      <c r="L145" s="375">
        <v>316</v>
      </c>
      <c r="M145" s="168">
        <f t="shared" si="46"/>
        <v>79297</v>
      </c>
    </row>
    <row r="146" spans="1:13">
      <c r="A146" s="1424"/>
      <c r="B146" s="372" t="s">
        <v>251</v>
      </c>
      <c r="C146" s="373">
        <v>11716</v>
      </c>
      <c r="D146" s="374">
        <v>828</v>
      </c>
      <c r="E146" s="374">
        <v>21429</v>
      </c>
      <c r="F146" s="374">
        <v>3568</v>
      </c>
      <c r="G146" s="374">
        <v>10212</v>
      </c>
      <c r="H146" s="374">
        <v>1799</v>
      </c>
      <c r="I146" s="374">
        <v>18980</v>
      </c>
      <c r="J146" s="374">
        <v>13311</v>
      </c>
      <c r="K146" s="374">
        <v>846</v>
      </c>
      <c r="L146" s="375">
        <v>362</v>
      </c>
      <c r="M146" s="168">
        <f t="shared" si="46"/>
        <v>83051</v>
      </c>
    </row>
    <row r="147" spans="1:13">
      <c r="A147" s="1424"/>
      <c r="B147" s="372" t="s">
        <v>252</v>
      </c>
      <c r="C147" s="373">
        <v>11516</v>
      </c>
      <c r="D147" s="374">
        <v>1810</v>
      </c>
      <c r="E147" s="374">
        <v>15656</v>
      </c>
      <c r="F147" s="374">
        <v>7211</v>
      </c>
      <c r="G147" s="374">
        <v>14151</v>
      </c>
      <c r="H147" s="374">
        <v>3130</v>
      </c>
      <c r="I147" s="374">
        <v>38037</v>
      </c>
      <c r="J147" s="374">
        <v>20569</v>
      </c>
      <c r="K147" s="374">
        <v>662</v>
      </c>
      <c r="L147" s="375">
        <v>1019</v>
      </c>
      <c r="M147" s="168">
        <f t="shared" si="46"/>
        <v>113761</v>
      </c>
    </row>
    <row r="148" spans="1:13">
      <c r="A148" s="1424"/>
      <c r="B148" s="372" t="s">
        <v>253</v>
      </c>
      <c r="C148" s="373">
        <v>15864</v>
      </c>
      <c r="D148" s="374">
        <v>1121</v>
      </c>
      <c r="E148" s="374">
        <v>24662</v>
      </c>
      <c r="F148" s="374">
        <v>18071</v>
      </c>
      <c r="G148" s="374">
        <v>14211</v>
      </c>
      <c r="H148" s="374">
        <v>5239</v>
      </c>
      <c r="I148" s="374">
        <v>58665</v>
      </c>
      <c r="J148" s="374">
        <v>27335</v>
      </c>
      <c r="K148" s="374">
        <v>6497</v>
      </c>
      <c r="L148" s="375">
        <v>2750</v>
      </c>
      <c r="M148" s="168">
        <f t="shared" si="46"/>
        <v>174415</v>
      </c>
    </row>
    <row r="149" spans="1:13">
      <c r="A149" s="1424"/>
      <c r="B149" s="372" t="s">
        <v>254</v>
      </c>
      <c r="C149" s="373">
        <v>12408</v>
      </c>
      <c r="D149" s="374">
        <v>713</v>
      </c>
      <c r="E149" s="374">
        <v>6275</v>
      </c>
      <c r="F149" s="374">
        <v>15797</v>
      </c>
      <c r="G149" s="374">
        <v>14413</v>
      </c>
      <c r="H149" s="374">
        <v>3973</v>
      </c>
      <c r="I149" s="374">
        <v>40699</v>
      </c>
      <c r="J149" s="374">
        <v>17634</v>
      </c>
      <c r="K149" s="374">
        <v>12810</v>
      </c>
      <c r="L149" s="375">
        <v>563</v>
      </c>
      <c r="M149" s="168">
        <f t="shared" si="46"/>
        <v>125285</v>
      </c>
    </row>
    <row r="150" spans="1:13" ht="15" thickBot="1">
      <c r="A150" s="1421"/>
      <c r="B150" s="376" t="s">
        <v>255</v>
      </c>
      <c r="C150" s="377">
        <v>13736</v>
      </c>
      <c r="D150" s="378">
        <v>759</v>
      </c>
      <c r="E150" s="378">
        <v>11940</v>
      </c>
      <c r="F150" s="378">
        <v>10926</v>
      </c>
      <c r="G150" s="378">
        <v>7354</v>
      </c>
      <c r="H150" s="378">
        <v>2025</v>
      </c>
      <c r="I150" s="378">
        <v>22084</v>
      </c>
      <c r="J150" s="378">
        <v>9386</v>
      </c>
      <c r="K150" s="378">
        <v>27436</v>
      </c>
      <c r="L150" s="379">
        <v>1048</v>
      </c>
      <c r="M150" s="168">
        <f t="shared" si="46"/>
        <v>106694</v>
      </c>
    </row>
    <row r="151" spans="1:13">
      <c r="A151" s="392"/>
      <c r="B151" s="382"/>
      <c r="C151" s="393">
        <f>SUM(C139:C150)</f>
        <v>147859</v>
      </c>
      <c r="D151" s="393">
        <f t="shared" ref="D151:M151" si="47">SUM(D139:D150)</f>
        <v>28463</v>
      </c>
      <c r="E151" s="393">
        <f t="shared" si="47"/>
        <v>136383</v>
      </c>
      <c r="F151" s="393">
        <f t="shared" si="47"/>
        <v>146408</v>
      </c>
      <c r="G151" s="393">
        <f t="shared" si="47"/>
        <v>165244</v>
      </c>
      <c r="H151" s="393">
        <f t="shared" si="47"/>
        <v>42174</v>
      </c>
      <c r="I151" s="393">
        <f t="shared" si="47"/>
        <v>521981</v>
      </c>
      <c r="J151" s="393">
        <f t="shared" si="47"/>
        <v>263654</v>
      </c>
      <c r="K151" s="393">
        <f t="shared" si="47"/>
        <v>70588</v>
      </c>
      <c r="L151" s="393">
        <f t="shared" si="47"/>
        <v>14557</v>
      </c>
      <c r="M151" s="393">
        <f t="shared" si="47"/>
        <v>1537311</v>
      </c>
    </row>
    <row r="152" spans="1:13" ht="15" thickBot="1"/>
    <row r="153" spans="1:13" ht="15" thickBot="1">
      <c r="A153" s="1426" t="s">
        <v>86</v>
      </c>
      <c r="B153" s="1427"/>
      <c r="C153" s="321" t="s">
        <v>216</v>
      </c>
      <c r="D153" s="322" t="s">
        <v>217</v>
      </c>
      <c r="E153" s="322" t="s">
        <v>218</v>
      </c>
      <c r="F153" s="322" t="s">
        <v>219</v>
      </c>
      <c r="G153" s="322" t="s">
        <v>220</v>
      </c>
      <c r="H153" s="322" t="s">
        <v>221</v>
      </c>
      <c r="I153" s="322" t="s">
        <v>222</v>
      </c>
      <c r="J153" s="322" t="s">
        <v>223</v>
      </c>
      <c r="K153" s="322" t="s">
        <v>224</v>
      </c>
      <c r="L153" s="323" t="s">
        <v>225</v>
      </c>
    </row>
    <row r="154" spans="1:13" ht="15" thickBot="1">
      <c r="A154" s="1428"/>
      <c r="B154" s="1429"/>
      <c r="C154" s="324" t="s">
        <v>226</v>
      </c>
      <c r="D154" s="325" t="s">
        <v>226</v>
      </c>
      <c r="E154" s="325" t="s">
        <v>226</v>
      </c>
      <c r="F154" s="325" t="s">
        <v>226</v>
      </c>
      <c r="G154" s="325" t="s">
        <v>226</v>
      </c>
      <c r="H154" s="325" t="s">
        <v>226</v>
      </c>
      <c r="I154" s="325" t="s">
        <v>226</v>
      </c>
      <c r="J154" s="325" t="s">
        <v>226</v>
      </c>
      <c r="K154" s="325" t="s">
        <v>226</v>
      </c>
      <c r="L154" s="326" t="s">
        <v>226</v>
      </c>
    </row>
    <row r="155" spans="1:13" ht="15" thickBot="1">
      <c r="A155" s="1430" t="s">
        <v>243</v>
      </c>
      <c r="B155" s="305" t="s">
        <v>244</v>
      </c>
      <c r="C155" s="327">
        <v>4669</v>
      </c>
      <c r="D155" s="328">
        <v>239</v>
      </c>
      <c r="E155" s="328">
        <v>4142</v>
      </c>
      <c r="F155" s="328">
        <v>3469</v>
      </c>
      <c r="G155" s="328">
        <v>3532</v>
      </c>
      <c r="H155" s="328">
        <v>460</v>
      </c>
      <c r="I155" s="328">
        <v>11917</v>
      </c>
      <c r="J155" s="328">
        <v>9937</v>
      </c>
      <c r="K155" s="328">
        <v>715</v>
      </c>
      <c r="L155" s="329">
        <v>227</v>
      </c>
      <c r="M155" s="23">
        <f>SUM(C155:L155)</f>
        <v>39307</v>
      </c>
    </row>
    <row r="156" spans="1:13">
      <c r="A156" s="1431"/>
      <c r="B156" s="307" t="s">
        <v>245</v>
      </c>
      <c r="C156" s="330">
        <v>3753</v>
      </c>
      <c r="D156" s="331">
        <v>478</v>
      </c>
      <c r="E156" s="331">
        <v>3140</v>
      </c>
      <c r="F156" s="331">
        <v>5624</v>
      </c>
      <c r="G156" s="331">
        <v>6625</v>
      </c>
      <c r="H156" s="331">
        <v>1843</v>
      </c>
      <c r="I156" s="331">
        <v>18687</v>
      </c>
      <c r="J156" s="331">
        <v>10463</v>
      </c>
      <c r="K156" s="331">
        <v>1303</v>
      </c>
      <c r="L156" s="332">
        <v>1154</v>
      </c>
      <c r="M156" s="23">
        <f t="shared" ref="M156:M166" si="48">SUM(C156:L156)</f>
        <v>53070</v>
      </c>
    </row>
    <row r="157" spans="1:13">
      <c r="A157" s="1431"/>
      <c r="B157" s="307" t="s">
        <v>246</v>
      </c>
      <c r="C157" s="330">
        <v>4620</v>
      </c>
      <c r="D157" s="331">
        <v>193</v>
      </c>
      <c r="E157" s="331">
        <v>3452</v>
      </c>
      <c r="F157" s="331">
        <v>5229</v>
      </c>
      <c r="G157" s="331">
        <v>5455</v>
      </c>
      <c r="H157" s="331">
        <v>1779</v>
      </c>
      <c r="I157" s="331">
        <v>22236</v>
      </c>
      <c r="J157" s="331">
        <v>11103</v>
      </c>
      <c r="K157" s="331">
        <v>2094</v>
      </c>
      <c r="L157" s="332">
        <v>968</v>
      </c>
      <c r="M157" s="23">
        <f t="shared" si="48"/>
        <v>57129</v>
      </c>
    </row>
    <row r="158" spans="1:13">
      <c r="A158" s="1431"/>
      <c r="B158" s="307" t="s">
        <v>247</v>
      </c>
      <c r="C158" s="330">
        <v>5520</v>
      </c>
      <c r="D158" s="331">
        <v>2964</v>
      </c>
      <c r="E158" s="331">
        <v>7770</v>
      </c>
      <c r="F158" s="331">
        <v>7162</v>
      </c>
      <c r="G158" s="331">
        <v>6161</v>
      </c>
      <c r="H158" s="331">
        <v>1817</v>
      </c>
      <c r="I158" s="331">
        <v>27998</v>
      </c>
      <c r="J158" s="331">
        <v>12636</v>
      </c>
      <c r="K158" s="331">
        <v>1822</v>
      </c>
      <c r="L158" s="332">
        <v>265</v>
      </c>
      <c r="M158" s="23">
        <f t="shared" si="48"/>
        <v>74115</v>
      </c>
    </row>
    <row r="159" spans="1:13">
      <c r="A159" s="1431"/>
      <c r="B159" s="307" t="s">
        <v>248</v>
      </c>
      <c r="C159" s="330">
        <v>4697</v>
      </c>
      <c r="D159" s="331">
        <v>331</v>
      </c>
      <c r="E159" s="331">
        <v>4802</v>
      </c>
      <c r="F159" s="331">
        <v>11644</v>
      </c>
      <c r="G159" s="331">
        <v>7768</v>
      </c>
      <c r="H159" s="331">
        <v>1881</v>
      </c>
      <c r="I159" s="331">
        <v>27550</v>
      </c>
      <c r="J159" s="331">
        <v>18488</v>
      </c>
      <c r="K159" s="331">
        <v>1839</v>
      </c>
      <c r="L159" s="332">
        <v>477</v>
      </c>
      <c r="M159" s="23">
        <f t="shared" si="48"/>
        <v>79477</v>
      </c>
    </row>
    <row r="160" spans="1:13">
      <c r="A160" s="1431"/>
      <c r="B160" s="307" t="s">
        <v>249</v>
      </c>
      <c r="C160" s="330">
        <v>4804</v>
      </c>
      <c r="D160" s="331">
        <v>465</v>
      </c>
      <c r="E160" s="331">
        <v>4980</v>
      </c>
      <c r="F160" s="331">
        <v>3855</v>
      </c>
      <c r="G160" s="331">
        <v>6139</v>
      </c>
      <c r="H160" s="331">
        <v>1275</v>
      </c>
      <c r="I160" s="331">
        <v>17769</v>
      </c>
      <c r="J160" s="331">
        <v>12069</v>
      </c>
      <c r="K160" s="331">
        <v>1767</v>
      </c>
      <c r="L160" s="332">
        <v>368</v>
      </c>
      <c r="M160" s="23">
        <f t="shared" si="48"/>
        <v>53491</v>
      </c>
    </row>
    <row r="161" spans="1:13">
      <c r="A161" s="1431"/>
      <c r="B161" s="307" t="s">
        <v>250</v>
      </c>
      <c r="C161" s="330">
        <v>2328</v>
      </c>
      <c r="D161" s="331">
        <v>221</v>
      </c>
      <c r="E161" s="331">
        <v>3875</v>
      </c>
      <c r="F161" s="331">
        <v>1899</v>
      </c>
      <c r="G161" s="331">
        <v>6129</v>
      </c>
      <c r="H161" s="331">
        <v>696</v>
      </c>
      <c r="I161" s="331">
        <v>13105</v>
      </c>
      <c r="J161" s="331">
        <v>9825</v>
      </c>
      <c r="K161" s="331">
        <v>1348</v>
      </c>
      <c r="L161" s="332">
        <v>158</v>
      </c>
      <c r="M161" s="23">
        <f t="shared" si="48"/>
        <v>39584</v>
      </c>
    </row>
    <row r="162" spans="1:13">
      <c r="A162" s="1431"/>
      <c r="B162" s="307" t="s">
        <v>251</v>
      </c>
      <c r="C162" s="330">
        <v>4555</v>
      </c>
      <c r="D162" s="331">
        <v>208</v>
      </c>
      <c r="E162" s="331">
        <v>7669</v>
      </c>
      <c r="F162" s="331">
        <v>1063</v>
      </c>
      <c r="G162" s="331">
        <v>1543</v>
      </c>
      <c r="H162" s="331">
        <v>321</v>
      </c>
      <c r="I162" s="331">
        <v>5467</v>
      </c>
      <c r="J162" s="331">
        <v>4374</v>
      </c>
      <c r="K162" s="331">
        <v>369</v>
      </c>
      <c r="L162" s="332">
        <v>77</v>
      </c>
      <c r="M162" s="23">
        <f t="shared" si="48"/>
        <v>25646</v>
      </c>
    </row>
    <row r="163" spans="1:13">
      <c r="A163" s="1431"/>
      <c r="B163" s="307" t="s">
        <v>252</v>
      </c>
      <c r="C163" s="330">
        <v>4317</v>
      </c>
      <c r="D163" s="331">
        <v>512</v>
      </c>
      <c r="E163" s="331">
        <v>5538</v>
      </c>
      <c r="F163" s="331">
        <v>2558</v>
      </c>
      <c r="G163" s="331">
        <v>2714</v>
      </c>
      <c r="H163" s="331">
        <v>558</v>
      </c>
      <c r="I163" s="331">
        <v>9719</v>
      </c>
      <c r="J163" s="331">
        <v>9482</v>
      </c>
      <c r="K163" s="331">
        <v>381</v>
      </c>
      <c r="L163" s="332">
        <v>218</v>
      </c>
      <c r="M163" s="23">
        <f t="shared" si="48"/>
        <v>35997</v>
      </c>
    </row>
    <row r="164" spans="1:13">
      <c r="A164" s="1431"/>
      <c r="B164" s="307" t="s">
        <v>253</v>
      </c>
      <c r="C164" s="330">
        <v>6017</v>
      </c>
      <c r="D164" s="331">
        <v>369</v>
      </c>
      <c r="E164" s="331">
        <v>12249</v>
      </c>
      <c r="F164" s="331">
        <v>6345</v>
      </c>
      <c r="G164" s="331">
        <v>5459</v>
      </c>
      <c r="H164" s="331">
        <v>1667</v>
      </c>
      <c r="I164" s="331">
        <v>19200</v>
      </c>
      <c r="J164" s="331">
        <v>11604</v>
      </c>
      <c r="K164" s="331">
        <v>2374</v>
      </c>
      <c r="L164" s="332">
        <v>549</v>
      </c>
      <c r="M164" s="23">
        <f t="shared" si="48"/>
        <v>65833</v>
      </c>
    </row>
    <row r="165" spans="1:13">
      <c r="A165" s="1431"/>
      <c r="B165" s="307" t="s">
        <v>254</v>
      </c>
      <c r="C165" s="330">
        <v>4381</v>
      </c>
      <c r="D165" s="331">
        <v>193</v>
      </c>
      <c r="E165" s="331">
        <v>3001</v>
      </c>
      <c r="F165" s="331">
        <v>5205</v>
      </c>
      <c r="G165" s="331">
        <v>5145</v>
      </c>
      <c r="H165" s="331">
        <v>1241</v>
      </c>
      <c r="I165" s="331">
        <v>14267</v>
      </c>
      <c r="J165" s="331">
        <v>7900</v>
      </c>
      <c r="K165" s="331">
        <v>4433</v>
      </c>
      <c r="L165" s="332">
        <v>327</v>
      </c>
      <c r="M165" s="23">
        <f t="shared" si="48"/>
        <v>46093</v>
      </c>
    </row>
    <row r="166" spans="1:13" ht="15" thickBot="1">
      <c r="A166" s="1428"/>
      <c r="B166" s="309" t="s">
        <v>255</v>
      </c>
      <c r="C166" s="333">
        <v>4776</v>
      </c>
      <c r="D166" s="334">
        <v>165</v>
      </c>
      <c r="E166" s="334">
        <v>7028</v>
      </c>
      <c r="F166" s="334">
        <v>4328</v>
      </c>
      <c r="G166" s="334">
        <v>2898</v>
      </c>
      <c r="H166" s="334">
        <v>837</v>
      </c>
      <c r="I166" s="334">
        <v>7365</v>
      </c>
      <c r="J166" s="334">
        <v>4317</v>
      </c>
      <c r="K166" s="334">
        <v>8455</v>
      </c>
      <c r="L166" s="335">
        <v>436</v>
      </c>
      <c r="M166" s="23">
        <f t="shared" si="48"/>
        <v>40605</v>
      </c>
    </row>
    <row r="167" spans="1:13" ht="15" thickBot="1">
      <c r="A167" s="315"/>
      <c r="B167" s="307"/>
      <c r="C167" s="394">
        <f>SUM(C155:C166)</f>
        <v>54437</v>
      </c>
      <c r="D167" s="394">
        <f t="shared" ref="D167:M167" si="49">SUM(D155:D166)</f>
        <v>6338</v>
      </c>
      <c r="E167" s="394">
        <f t="shared" si="49"/>
        <v>67646</v>
      </c>
      <c r="F167" s="394">
        <f t="shared" si="49"/>
        <v>58381</v>
      </c>
      <c r="G167" s="394">
        <f t="shared" si="49"/>
        <v>59568</v>
      </c>
      <c r="H167" s="394">
        <f t="shared" si="49"/>
        <v>14375</v>
      </c>
      <c r="I167" s="394">
        <f t="shared" si="49"/>
        <v>195280</v>
      </c>
      <c r="J167" s="394">
        <f t="shared" si="49"/>
        <v>122198</v>
      </c>
      <c r="K167" s="394">
        <f t="shared" si="49"/>
        <v>26900</v>
      </c>
      <c r="L167" s="394">
        <f t="shared" si="49"/>
        <v>5224</v>
      </c>
      <c r="M167" s="394">
        <f t="shared" si="49"/>
        <v>610347</v>
      </c>
    </row>
    <row r="168" spans="1:13" ht="15" thickBot="1">
      <c r="A168" s="315"/>
      <c r="B168" s="307"/>
      <c r="C168" s="394"/>
      <c r="D168" s="394"/>
      <c r="E168" s="394"/>
      <c r="F168" s="394"/>
      <c r="G168" s="394"/>
      <c r="H168" s="394"/>
      <c r="I168" s="394"/>
      <c r="J168" s="394"/>
      <c r="K168" s="394"/>
      <c r="L168" s="394"/>
      <c r="M168" s="23"/>
    </row>
    <row r="169" spans="1:13" ht="15" thickBot="1">
      <c r="A169" s="1430" t="s">
        <v>243</v>
      </c>
      <c r="B169" s="345" t="s">
        <v>244</v>
      </c>
      <c r="C169" s="384">
        <f>C139/C155</f>
        <v>2.8</v>
      </c>
      <c r="D169" s="385">
        <f>D139/D155</f>
        <v>4.7</v>
      </c>
      <c r="E169" s="385">
        <f t="shared" ref="E169:L169" si="50">E139/E155</f>
        <v>1.8</v>
      </c>
      <c r="F169" s="385">
        <f t="shared" si="50"/>
        <v>2.1</v>
      </c>
      <c r="G169" s="385">
        <f t="shared" si="50"/>
        <v>2.7</v>
      </c>
      <c r="H169" s="385">
        <f t="shared" si="50"/>
        <v>2.8</v>
      </c>
      <c r="I169" s="385">
        <f t="shared" si="50"/>
        <v>2.8</v>
      </c>
      <c r="J169" s="385">
        <f t="shared" si="50"/>
        <v>1.9</v>
      </c>
      <c r="K169" s="385">
        <f t="shared" si="50"/>
        <v>3.3</v>
      </c>
      <c r="L169" s="385">
        <f t="shared" si="50"/>
        <v>3.1</v>
      </c>
      <c r="M169" s="386">
        <f>M139/M155</f>
        <v>2.4</v>
      </c>
    </row>
    <row r="170" spans="1:13">
      <c r="A170" s="1431"/>
      <c r="B170" s="346" t="s">
        <v>245</v>
      </c>
      <c r="C170" s="387">
        <f t="shared" ref="C170:M170" si="51">C140/C156</f>
        <v>2.7</v>
      </c>
      <c r="D170" s="63">
        <f t="shared" si="51"/>
        <v>2.6</v>
      </c>
      <c r="E170" s="63">
        <f t="shared" si="51"/>
        <v>1.9</v>
      </c>
      <c r="F170" s="63">
        <f t="shared" si="51"/>
        <v>1.9</v>
      </c>
      <c r="G170" s="63">
        <f t="shared" si="51"/>
        <v>2.2000000000000002</v>
      </c>
      <c r="H170" s="63">
        <f t="shared" si="51"/>
        <v>2.2999999999999998</v>
      </c>
      <c r="I170" s="63">
        <f t="shared" si="51"/>
        <v>2.5</v>
      </c>
      <c r="J170" s="63">
        <f t="shared" si="51"/>
        <v>2.4</v>
      </c>
      <c r="K170" s="63">
        <f t="shared" si="51"/>
        <v>1.8</v>
      </c>
      <c r="L170" s="63">
        <f t="shared" si="51"/>
        <v>2.7</v>
      </c>
      <c r="M170" s="388">
        <f t="shared" si="51"/>
        <v>2.2999999999999998</v>
      </c>
    </row>
    <row r="171" spans="1:13">
      <c r="A171" s="1431"/>
      <c r="B171" s="346" t="s">
        <v>246</v>
      </c>
      <c r="C171" s="387">
        <f t="shared" ref="C171:M171" si="52">C141/C157</f>
        <v>2.6</v>
      </c>
      <c r="D171" s="63">
        <f t="shared" si="52"/>
        <v>5.4</v>
      </c>
      <c r="E171" s="63">
        <f t="shared" si="52"/>
        <v>1.7</v>
      </c>
      <c r="F171" s="63">
        <f t="shared" si="52"/>
        <v>2</v>
      </c>
      <c r="G171" s="63">
        <f t="shared" si="52"/>
        <v>2.7</v>
      </c>
      <c r="H171" s="63">
        <f t="shared" si="52"/>
        <v>2.2999999999999998</v>
      </c>
      <c r="I171" s="63">
        <f t="shared" si="52"/>
        <v>2.7</v>
      </c>
      <c r="J171" s="63">
        <f t="shared" si="52"/>
        <v>2.8</v>
      </c>
      <c r="K171" s="63">
        <f t="shared" si="52"/>
        <v>2.2000000000000002</v>
      </c>
      <c r="L171" s="63">
        <f t="shared" si="52"/>
        <v>2</v>
      </c>
      <c r="M171" s="388">
        <f t="shared" si="52"/>
        <v>2.5</v>
      </c>
    </row>
    <row r="172" spans="1:13">
      <c r="A172" s="1431"/>
      <c r="B172" s="346" t="s">
        <v>247</v>
      </c>
      <c r="C172" s="387">
        <f t="shared" ref="C172:M172" si="53">C142/C158</f>
        <v>2.4</v>
      </c>
      <c r="D172" s="63">
        <f t="shared" si="53"/>
        <v>5.3</v>
      </c>
      <c r="E172" s="63">
        <f t="shared" si="53"/>
        <v>1.8</v>
      </c>
      <c r="F172" s="63">
        <f t="shared" si="53"/>
        <v>2.5</v>
      </c>
      <c r="G172" s="63">
        <f t="shared" si="53"/>
        <v>2.7</v>
      </c>
      <c r="H172" s="63">
        <f t="shared" si="53"/>
        <v>3.1</v>
      </c>
      <c r="I172" s="63">
        <f t="shared" si="53"/>
        <v>2.4</v>
      </c>
      <c r="J172" s="63">
        <f t="shared" si="53"/>
        <v>2.2999999999999998</v>
      </c>
      <c r="K172" s="63">
        <f t="shared" si="53"/>
        <v>2.2999999999999998</v>
      </c>
      <c r="L172" s="63">
        <f t="shared" si="53"/>
        <v>2</v>
      </c>
      <c r="M172" s="388">
        <f t="shared" si="53"/>
        <v>2.5</v>
      </c>
    </row>
    <row r="173" spans="1:13">
      <c r="A173" s="1431"/>
      <c r="B173" s="346" t="s">
        <v>248</v>
      </c>
      <c r="C173" s="387">
        <f t="shared" ref="C173:M173" si="54">C143/C159</f>
        <v>2.9</v>
      </c>
      <c r="D173" s="63">
        <f t="shared" si="54"/>
        <v>5</v>
      </c>
      <c r="E173" s="63">
        <f t="shared" si="54"/>
        <v>1.9</v>
      </c>
      <c r="F173" s="63">
        <f t="shared" si="54"/>
        <v>2.5</v>
      </c>
      <c r="G173" s="63">
        <f t="shared" si="54"/>
        <v>2.2999999999999998</v>
      </c>
      <c r="H173" s="63">
        <f t="shared" si="54"/>
        <v>2.6</v>
      </c>
      <c r="I173" s="63">
        <f t="shared" si="54"/>
        <v>2.4</v>
      </c>
      <c r="J173" s="63">
        <f t="shared" si="54"/>
        <v>2.1</v>
      </c>
      <c r="K173" s="63">
        <f t="shared" si="54"/>
        <v>1.8</v>
      </c>
      <c r="L173" s="63">
        <f t="shared" si="54"/>
        <v>2.6</v>
      </c>
      <c r="M173" s="388">
        <f t="shared" si="54"/>
        <v>2.2999999999999998</v>
      </c>
    </row>
    <row r="174" spans="1:13">
      <c r="A174" s="1431"/>
      <c r="B174" s="346" t="s">
        <v>249</v>
      </c>
      <c r="C174" s="387">
        <f t="shared" ref="C174:M174" si="55">C144/C160</f>
        <v>2.6</v>
      </c>
      <c r="D174" s="63">
        <f t="shared" si="55"/>
        <v>3.6</v>
      </c>
      <c r="E174" s="63">
        <f t="shared" si="55"/>
        <v>1.5</v>
      </c>
      <c r="F174" s="63">
        <f t="shared" si="55"/>
        <v>2.8</v>
      </c>
      <c r="G174" s="63">
        <f t="shared" si="55"/>
        <v>3.2</v>
      </c>
      <c r="H174" s="63">
        <f t="shared" si="55"/>
        <v>3.1</v>
      </c>
      <c r="I174" s="63">
        <f t="shared" si="55"/>
        <v>2.2999999999999998</v>
      </c>
      <c r="J174" s="63">
        <f t="shared" si="55"/>
        <v>1.7</v>
      </c>
      <c r="K174" s="63">
        <f t="shared" si="55"/>
        <v>1.9</v>
      </c>
      <c r="L174" s="63">
        <f t="shared" si="55"/>
        <v>2.4</v>
      </c>
      <c r="M174" s="388">
        <f t="shared" si="55"/>
        <v>2.2999999999999998</v>
      </c>
    </row>
    <row r="175" spans="1:13">
      <c r="A175" s="1431"/>
      <c r="B175" s="346" t="s">
        <v>250</v>
      </c>
      <c r="C175" s="387">
        <f t="shared" ref="C175:M175" si="56">C145/C161</f>
        <v>3.3</v>
      </c>
      <c r="D175" s="63">
        <f t="shared" si="56"/>
        <v>3.5</v>
      </c>
      <c r="E175" s="63">
        <f t="shared" si="56"/>
        <v>1.8</v>
      </c>
      <c r="F175" s="63">
        <f t="shared" si="56"/>
        <v>2.7</v>
      </c>
      <c r="G175" s="63">
        <f t="shared" si="56"/>
        <v>1.9</v>
      </c>
      <c r="H175" s="63">
        <f t="shared" si="56"/>
        <v>2.9</v>
      </c>
      <c r="I175" s="63">
        <f t="shared" si="56"/>
        <v>2.2999999999999998</v>
      </c>
      <c r="J175" s="63">
        <f t="shared" si="56"/>
        <v>1.3</v>
      </c>
      <c r="K175" s="63">
        <f t="shared" si="56"/>
        <v>1.6</v>
      </c>
      <c r="L175" s="63">
        <f t="shared" si="56"/>
        <v>2</v>
      </c>
      <c r="M175" s="388">
        <f t="shared" si="56"/>
        <v>2</v>
      </c>
    </row>
    <row r="176" spans="1:13">
      <c r="A176" s="1431"/>
      <c r="B176" s="346" t="s">
        <v>251</v>
      </c>
      <c r="C176" s="387">
        <f t="shared" ref="C176:M176" si="57">C146/C162</f>
        <v>2.6</v>
      </c>
      <c r="D176" s="63">
        <f t="shared" si="57"/>
        <v>4</v>
      </c>
      <c r="E176" s="63">
        <f t="shared" si="57"/>
        <v>2.8</v>
      </c>
      <c r="F176" s="63">
        <f t="shared" si="57"/>
        <v>3.4</v>
      </c>
      <c r="G176" s="63">
        <f t="shared" si="57"/>
        <v>6.6</v>
      </c>
      <c r="H176" s="63">
        <f t="shared" si="57"/>
        <v>5.6</v>
      </c>
      <c r="I176" s="63">
        <f t="shared" si="57"/>
        <v>3.5</v>
      </c>
      <c r="J176" s="63">
        <f t="shared" si="57"/>
        <v>3</v>
      </c>
      <c r="K176" s="63">
        <f t="shared" si="57"/>
        <v>2.2999999999999998</v>
      </c>
      <c r="L176" s="63">
        <f t="shared" si="57"/>
        <v>4.7</v>
      </c>
      <c r="M176" s="388">
        <f t="shared" si="57"/>
        <v>3.2</v>
      </c>
    </row>
    <row r="177" spans="1:13">
      <c r="A177" s="1431"/>
      <c r="B177" s="346" t="s">
        <v>252</v>
      </c>
      <c r="C177" s="387">
        <f t="shared" ref="C177:M177" si="58">C147/C163</f>
        <v>2.7</v>
      </c>
      <c r="D177" s="63">
        <f t="shared" si="58"/>
        <v>3.5</v>
      </c>
      <c r="E177" s="63">
        <f t="shared" si="58"/>
        <v>2.8</v>
      </c>
      <c r="F177" s="63">
        <f t="shared" si="58"/>
        <v>2.8</v>
      </c>
      <c r="G177" s="63">
        <f t="shared" si="58"/>
        <v>5.2</v>
      </c>
      <c r="H177" s="63">
        <f t="shared" si="58"/>
        <v>5.6</v>
      </c>
      <c r="I177" s="63">
        <f t="shared" si="58"/>
        <v>3.9</v>
      </c>
      <c r="J177" s="63">
        <f t="shared" si="58"/>
        <v>2.2000000000000002</v>
      </c>
      <c r="K177" s="63">
        <f t="shared" si="58"/>
        <v>1.7</v>
      </c>
      <c r="L177" s="63">
        <f t="shared" si="58"/>
        <v>4.7</v>
      </c>
      <c r="M177" s="388">
        <f t="shared" si="58"/>
        <v>3.2</v>
      </c>
    </row>
    <row r="178" spans="1:13">
      <c r="A178" s="1431"/>
      <c r="B178" s="346" t="s">
        <v>253</v>
      </c>
      <c r="C178" s="387">
        <f t="shared" ref="C178:M178" si="59">C148/C164</f>
        <v>2.6</v>
      </c>
      <c r="D178" s="63">
        <f t="shared" si="59"/>
        <v>3</v>
      </c>
      <c r="E178" s="63">
        <f t="shared" si="59"/>
        <v>2</v>
      </c>
      <c r="F178" s="63">
        <f t="shared" si="59"/>
        <v>2.8</v>
      </c>
      <c r="G178" s="63">
        <f t="shared" si="59"/>
        <v>2.6</v>
      </c>
      <c r="H178" s="63">
        <f t="shared" si="59"/>
        <v>3.1</v>
      </c>
      <c r="I178" s="63">
        <f t="shared" si="59"/>
        <v>3.1</v>
      </c>
      <c r="J178" s="63">
        <f t="shared" si="59"/>
        <v>2.4</v>
      </c>
      <c r="K178" s="63">
        <f t="shared" si="59"/>
        <v>2.7</v>
      </c>
      <c r="L178" s="63">
        <f t="shared" si="59"/>
        <v>5</v>
      </c>
      <c r="M178" s="388">
        <f t="shared" si="59"/>
        <v>2.6</v>
      </c>
    </row>
    <row r="179" spans="1:13">
      <c r="A179" s="1431"/>
      <c r="B179" s="346" t="s">
        <v>254</v>
      </c>
      <c r="C179" s="387">
        <f t="shared" ref="C179:M179" si="60">C149/C165</f>
        <v>2.8</v>
      </c>
      <c r="D179" s="63">
        <f t="shared" si="60"/>
        <v>3.7</v>
      </c>
      <c r="E179" s="63">
        <f t="shared" si="60"/>
        <v>2.1</v>
      </c>
      <c r="F179" s="63">
        <f t="shared" si="60"/>
        <v>3</v>
      </c>
      <c r="G179" s="63">
        <f t="shared" si="60"/>
        <v>2.8</v>
      </c>
      <c r="H179" s="63">
        <f t="shared" si="60"/>
        <v>3.2</v>
      </c>
      <c r="I179" s="63">
        <f t="shared" si="60"/>
        <v>2.9</v>
      </c>
      <c r="J179" s="63">
        <f t="shared" si="60"/>
        <v>2.2000000000000002</v>
      </c>
      <c r="K179" s="63">
        <f t="shared" si="60"/>
        <v>2.9</v>
      </c>
      <c r="L179" s="63">
        <f t="shared" si="60"/>
        <v>1.7</v>
      </c>
      <c r="M179" s="388">
        <f t="shared" si="60"/>
        <v>2.7</v>
      </c>
    </row>
    <row r="180" spans="1:13" ht="15" thickBot="1">
      <c r="A180" s="1428"/>
      <c r="B180" s="347" t="s">
        <v>255</v>
      </c>
      <c r="C180" s="387">
        <f t="shared" ref="C180:M180" si="61">C150/C166</f>
        <v>2.9</v>
      </c>
      <c r="D180" s="63">
        <f t="shared" si="61"/>
        <v>4.5999999999999996</v>
      </c>
      <c r="E180" s="63">
        <f t="shared" si="61"/>
        <v>1.7</v>
      </c>
      <c r="F180" s="63">
        <f t="shared" si="61"/>
        <v>2.5</v>
      </c>
      <c r="G180" s="63">
        <f t="shared" si="61"/>
        <v>2.5</v>
      </c>
      <c r="H180" s="63">
        <f t="shared" si="61"/>
        <v>2.4</v>
      </c>
      <c r="I180" s="63">
        <f t="shared" si="61"/>
        <v>3</v>
      </c>
      <c r="J180" s="63">
        <f t="shared" si="61"/>
        <v>2.2000000000000002</v>
      </c>
      <c r="K180" s="63">
        <f t="shared" si="61"/>
        <v>3.2</v>
      </c>
      <c r="L180" s="63">
        <f t="shared" si="61"/>
        <v>2.4</v>
      </c>
      <c r="M180" s="388">
        <f t="shared" si="61"/>
        <v>2.6</v>
      </c>
    </row>
    <row r="181" spans="1:13">
      <c r="B181" s="395" t="s">
        <v>283</v>
      </c>
      <c r="C181" s="389">
        <f>C151/C167</f>
        <v>2.7</v>
      </c>
      <c r="D181" s="390">
        <f t="shared" ref="D181:M181" si="62">D151/D167</f>
        <v>4.5</v>
      </c>
      <c r="E181" s="390">
        <f t="shared" si="62"/>
        <v>2</v>
      </c>
      <c r="F181" s="390">
        <f t="shared" si="62"/>
        <v>2.5</v>
      </c>
      <c r="G181" s="390">
        <f t="shared" si="62"/>
        <v>2.8</v>
      </c>
      <c r="H181" s="390">
        <f t="shared" si="62"/>
        <v>2.9</v>
      </c>
      <c r="I181" s="390">
        <f t="shared" si="62"/>
        <v>2.7</v>
      </c>
      <c r="J181" s="390">
        <f t="shared" si="62"/>
        <v>2.2000000000000002</v>
      </c>
      <c r="K181" s="390">
        <f t="shared" si="62"/>
        <v>2.6</v>
      </c>
      <c r="L181" s="390">
        <f t="shared" si="62"/>
        <v>2.8</v>
      </c>
      <c r="M181" s="391">
        <f t="shared" si="62"/>
        <v>2.5</v>
      </c>
    </row>
    <row r="182" spans="1:13" s="360" customFormat="1"/>
    <row r="183" spans="1:13" s="360" customFormat="1" ht="15" thickBot="1"/>
    <row r="184" spans="1:13" ht="24.75" thickBot="1">
      <c r="A184" s="1419">
        <v>3</v>
      </c>
      <c r="B184" s="1420"/>
      <c r="C184" s="361" t="s">
        <v>267</v>
      </c>
      <c r="D184" s="363" t="s">
        <v>265</v>
      </c>
      <c r="E184" s="1419" t="s">
        <v>86</v>
      </c>
      <c r="F184" s="1425"/>
      <c r="G184" s="396" t="s">
        <v>278</v>
      </c>
    </row>
    <row r="185" spans="1:13" ht="15" thickBot="1">
      <c r="A185" s="1421"/>
      <c r="B185" s="1422"/>
      <c r="C185" s="365" t="s">
        <v>226</v>
      </c>
      <c r="D185" s="367" t="s">
        <v>226</v>
      </c>
      <c r="E185" s="1423" t="s">
        <v>268</v>
      </c>
      <c r="F185" s="368" t="s">
        <v>200</v>
      </c>
      <c r="G185" s="397">
        <v>24</v>
      </c>
    </row>
    <row r="186" spans="1:13" ht="15" thickBot="1">
      <c r="A186" s="1423" t="s">
        <v>268</v>
      </c>
      <c r="B186" s="368" t="s">
        <v>200</v>
      </c>
      <c r="C186" s="126">
        <v>209</v>
      </c>
      <c r="D186" s="128">
        <v>601</v>
      </c>
      <c r="E186" s="1424"/>
      <c r="F186" s="372" t="s">
        <v>43</v>
      </c>
      <c r="G186" s="398">
        <v>14</v>
      </c>
    </row>
    <row r="187" spans="1:13">
      <c r="A187" s="1424"/>
      <c r="B187" s="372" t="s">
        <v>43</v>
      </c>
      <c r="C187" s="129">
        <v>322</v>
      </c>
      <c r="D187" s="131">
        <v>704</v>
      </c>
      <c r="E187" s="1424"/>
      <c r="F187" s="372" t="s">
        <v>45</v>
      </c>
      <c r="G187" s="398">
        <v>23</v>
      </c>
    </row>
    <row r="188" spans="1:13">
      <c r="A188" s="1424"/>
      <c r="B188" s="372" t="s">
        <v>45</v>
      </c>
      <c r="C188" s="129">
        <v>822</v>
      </c>
      <c r="D188" s="131">
        <v>1871</v>
      </c>
      <c r="E188" s="1424"/>
      <c r="F188" s="372" t="s">
        <v>47</v>
      </c>
      <c r="G188" s="398">
        <v>15</v>
      </c>
    </row>
    <row r="189" spans="1:13">
      <c r="A189" s="1424"/>
      <c r="B189" s="372" t="s">
        <v>47</v>
      </c>
      <c r="C189" s="129">
        <v>747</v>
      </c>
      <c r="D189" s="131">
        <v>1531</v>
      </c>
      <c r="E189" s="1424"/>
      <c r="F189" s="372" t="s">
        <v>49</v>
      </c>
      <c r="G189" s="398">
        <v>8</v>
      </c>
    </row>
    <row r="190" spans="1:13" ht="15" thickBot="1">
      <c r="A190" s="1424"/>
      <c r="B190" s="372" t="s">
        <v>49</v>
      </c>
      <c r="C190" s="129">
        <v>534</v>
      </c>
      <c r="D190" s="131">
        <v>1285</v>
      </c>
      <c r="E190" s="1421"/>
      <c r="F190" s="376" t="s">
        <v>284</v>
      </c>
      <c r="G190" s="399">
        <v>32</v>
      </c>
    </row>
    <row r="191" spans="1:13" ht="15" thickBot="1">
      <c r="A191" s="1421"/>
      <c r="B191" s="376" t="s">
        <v>284</v>
      </c>
      <c r="C191" s="132">
        <v>4040</v>
      </c>
      <c r="D191" s="134">
        <v>8769</v>
      </c>
      <c r="E191" s="364"/>
    </row>
    <row r="193" spans="1:8" ht="15" thickBot="1"/>
    <row r="194" spans="1:8" ht="24.75" thickBot="1">
      <c r="A194" s="1419">
        <v>6</v>
      </c>
      <c r="B194" s="1420"/>
      <c r="C194" s="361" t="s">
        <v>267</v>
      </c>
      <c r="D194" s="363" t="s">
        <v>265</v>
      </c>
      <c r="E194" s="1419" t="s">
        <v>86</v>
      </c>
      <c r="F194" s="1425"/>
      <c r="G194" s="396" t="s">
        <v>278</v>
      </c>
    </row>
    <row r="195" spans="1:8" ht="15" thickBot="1">
      <c r="A195" s="1421"/>
      <c r="B195" s="1422"/>
      <c r="C195" s="365" t="s">
        <v>226</v>
      </c>
      <c r="D195" s="367" t="s">
        <v>226</v>
      </c>
      <c r="E195" s="1423" t="s">
        <v>268</v>
      </c>
      <c r="F195" s="368" t="s">
        <v>200</v>
      </c>
      <c r="G195" s="397">
        <v>23</v>
      </c>
    </row>
    <row r="196" spans="1:8" ht="15" thickBot="1">
      <c r="A196" s="1423" t="s">
        <v>268</v>
      </c>
      <c r="B196" s="368" t="s">
        <v>200</v>
      </c>
      <c r="C196" s="126">
        <v>202</v>
      </c>
      <c r="D196" s="128">
        <v>594</v>
      </c>
      <c r="E196" s="1424"/>
      <c r="F196" s="372" t="s">
        <v>43</v>
      </c>
      <c r="G196" s="398">
        <v>14</v>
      </c>
    </row>
    <row r="197" spans="1:8">
      <c r="A197" s="1424"/>
      <c r="B197" s="372" t="s">
        <v>43</v>
      </c>
      <c r="C197" s="129">
        <v>322</v>
      </c>
      <c r="D197" s="131">
        <v>704</v>
      </c>
      <c r="E197" s="1424"/>
      <c r="F197" s="372" t="s">
        <v>45</v>
      </c>
      <c r="G197" s="398">
        <v>22</v>
      </c>
    </row>
    <row r="198" spans="1:8">
      <c r="A198" s="1424"/>
      <c r="B198" s="372" t="s">
        <v>45</v>
      </c>
      <c r="C198" s="129">
        <v>789</v>
      </c>
      <c r="D198" s="131">
        <v>1804</v>
      </c>
      <c r="E198" s="1424"/>
      <c r="F198" s="372" t="s">
        <v>47</v>
      </c>
      <c r="G198" s="398">
        <v>15</v>
      </c>
    </row>
    <row r="199" spans="1:8">
      <c r="A199" s="1424"/>
      <c r="B199" s="372" t="s">
        <v>47</v>
      </c>
      <c r="C199" s="129">
        <v>747</v>
      </c>
      <c r="D199" s="131">
        <v>1531</v>
      </c>
      <c r="E199" s="1424"/>
      <c r="F199" s="372" t="s">
        <v>49</v>
      </c>
      <c r="G199" s="398">
        <v>7</v>
      </c>
    </row>
    <row r="200" spans="1:8" ht="15" thickBot="1">
      <c r="A200" s="1424"/>
      <c r="B200" s="372" t="s">
        <v>49</v>
      </c>
      <c r="C200" s="129">
        <v>465</v>
      </c>
      <c r="D200" s="131">
        <v>1148</v>
      </c>
      <c r="E200" s="1421"/>
      <c r="F200" s="376" t="s">
        <v>284</v>
      </c>
      <c r="G200" s="399">
        <v>33</v>
      </c>
    </row>
    <row r="201" spans="1:8" ht="15" thickBot="1">
      <c r="A201" s="1421"/>
      <c r="B201" s="376" t="s">
        <v>284</v>
      </c>
      <c r="C201" s="132">
        <v>4119</v>
      </c>
      <c r="D201" s="134">
        <v>8929</v>
      </c>
      <c r="E201" s="364"/>
    </row>
    <row r="203" spans="1:8" ht="15" thickBot="1"/>
    <row r="204" spans="1:8" ht="24.75" thickBot="1">
      <c r="A204" s="1419">
        <v>9</v>
      </c>
      <c r="B204" s="1425"/>
      <c r="C204" s="396" t="s">
        <v>278</v>
      </c>
      <c r="D204" s="1419" t="s">
        <v>86</v>
      </c>
      <c r="E204" s="1420"/>
      <c r="F204" s="361" t="s">
        <v>267</v>
      </c>
      <c r="G204" s="363" t="s">
        <v>265</v>
      </c>
      <c r="H204" s="364"/>
    </row>
    <row r="205" spans="1:8" ht="15" thickBot="1">
      <c r="A205" s="1423" t="s">
        <v>268</v>
      </c>
      <c r="B205" s="368" t="s">
        <v>200</v>
      </c>
      <c r="C205" s="397">
        <v>21</v>
      </c>
      <c r="D205" s="1421"/>
      <c r="E205" s="1422"/>
      <c r="F205" s="365" t="s">
        <v>226</v>
      </c>
      <c r="G205" s="367" t="s">
        <v>226</v>
      </c>
      <c r="H205" s="364"/>
    </row>
    <row r="206" spans="1:8" ht="15" thickBot="1">
      <c r="A206" s="1424"/>
      <c r="B206" s="372" t="s">
        <v>43</v>
      </c>
      <c r="C206" s="398">
        <v>13</v>
      </c>
      <c r="D206" s="1423" t="s">
        <v>268</v>
      </c>
      <c r="E206" s="368" t="s">
        <v>200</v>
      </c>
      <c r="F206" s="126">
        <v>180</v>
      </c>
      <c r="G206" s="128">
        <v>561</v>
      </c>
      <c r="H206" s="364"/>
    </row>
    <row r="207" spans="1:8">
      <c r="A207" s="1424"/>
      <c r="B207" s="372" t="s">
        <v>45</v>
      </c>
      <c r="C207" s="398">
        <v>23</v>
      </c>
      <c r="D207" s="1424"/>
      <c r="E207" s="372" t="s">
        <v>43</v>
      </c>
      <c r="F207" s="129">
        <v>302</v>
      </c>
      <c r="G207" s="131">
        <v>669</v>
      </c>
      <c r="H207" s="364"/>
    </row>
    <row r="208" spans="1:8">
      <c r="A208" s="1424"/>
      <c r="B208" s="372" t="s">
        <v>47</v>
      </c>
      <c r="C208" s="398">
        <v>14</v>
      </c>
      <c r="D208" s="1424"/>
      <c r="E208" s="372" t="s">
        <v>45</v>
      </c>
      <c r="F208" s="129">
        <v>830</v>
      </c>
      <c r="G208" s="131">
        <v>1876</v>
      </c>
      <c r="H208" s="364"/>
    </row>
    <row r="209" spans="1:8">
      <c r="A209" s="1424"/>
      <c r="B209" s="372" t="s">
        <v>49</v>
      </c>
      <c r="C209" s="398">
        <v>6</v>
      </c>
      <c r="D209" s="1424"/>
      <c r="E209" s="372" t="s">
        <v>47</v>
      </c>
      <c r="F209" s="129">
        <v>698</v>
      </c>
      <c r="G209" s="131">
        <v>1422</v>
      </c>
      <c r="H209" s="364"/>
    </row>
    <row r="210" spans="1:8" ht="15" thickBot="1">
      <c r="A210" s="1421"/>
      <c r="B210" s="376" t="s">
        <v>284</v>
      </c>
      <c r="C210" s="399">
        <v>34</v>
      </c>
      <c r="D210" s="1424"/>
      <c r="E210" s="372" t="s">
        <v>49</v>
      </c>
      <c r="F210" s="129">
        <v>400</v>
      </c>
      <c r="G210" s="131">
        <v>1018</v>
      </c>
      <c r="H210" s="364"/>
    </row>
    <row r="211" spans="1:8" ht="15" thickBot="1">
      <c r="D211" s="1421"/>
      <c r="E211" s="376" t="s">
        <v>284</v>
      </c>
      <c r="F211" s="132">
        <v>4214</v>
      </c>
      <c r="G211" s="134">
        <v>9116</v>
      </c>
      <c r="H211" s="364"/>
    </row>
    <row r="213" spans="1:8" ht="15" thickBot="1"/>
    <row r="214" spans="1:8" ht="24.75" thickBot="1">
      <c r="A214" s="1419">
        <v>12</v>
      </c>
      <c r="B214" s="1420"/>
      <c r="C214" s="361" t="s">
        <v>267</v>
      </c>
      <c r="D214" s="363" t="s">
        <v>265</v>
      </c>
      <c r="E214" s="1419" t="s">
        <v>86</v>
      </c>
      <c r="F214" s="1425"/>
      <c r="G214" s="396" t="s">
        <v>278</v>
      </c>
    </row>
    <row r="215" spans="1:8" ht="15" thickBot="1">
      <c r="A215" s="1421"/>
      <c r="B215" s="1422"/>
      <c r="C215" s="365" t="s">
        <v>226</v>
      </c>
      <c r="D215" s="367" t="s">
        <v>226</v>
      </c>
      <c r="E215" s="1423" t="s">
        <v>268</v>
      </c>
      <c r="F215" s="368" t="s">
        <v>200</v>
      </c>
      <c r="G215" s="397">
        <v>19</v>
      </c>
    </row>
    <row r="216" spans="1:8" ht="15" thickBot="1">
      <c r="A216" s="1423" t="s">
        <v>268</v>
      </c>
      <c r="B216" s="368" t="s">
        <v>200</v>
      </c>
      <c r="C216" s="126">
        <v>165</v>
      </c>
      <c r="D216" s="128">
        <v>491</v>
      </c>
      <c r="E216" s="1424"/>
      <c r="F216" s="372" t="s">
        <v>43</v>
      </c>
      <c r="G216" s="398">
        <v>13</v>
      </c>
    </row>
    <row r="217" spans="1:8">
      <c r="A217" s="1424"/>
      <c r="B217" s="372" t="s">
        <v>43</v>
      </c>
      <c r="C217" s="129">
        <v>294</v>
      </c>
      <c r="D217" s="131">
        <v>675</v>
      </c>
      <c r="E217" s="1424"/>
      <c r="F217" s="372" t="s">
        <v>45</v>
      </c>
      <c r="G217" s="398">
        <v>22</v>
      </c>
    </row>
    <row r="218" spans="1:8">
      <c r="A218" s="1424"/>
      <c r="B218" s="372" t="s">
        <v>45</v>
      </c>
      <c r="C218" s="129">
        <v>791</v>
      </c>
      <c r="D218" s="131">
        <v>1809</v>
      </c>
      <c r="E218" s="1424"/>
      <c r="F218" s="372" t="s">
        <v>47</v>
      </c>
      <c r="G218" s="398">
        <v>14</v>
      </c>
    </row>
    <row r="219" spans="1:8">
      <c r="A219" s="1424"/>
      <c r="B219" s="372" t="s">
        <v>47</v>
      </c>
      <c r="C219" s="129">
        <v>698</v>
      </c>
      <c r="D219" s="131">
        <v>1422</v>
      </c>
      <c r="E219" s="1424"/>
      <c r="F219" s="372" t="s">
        <v>49</v>
      </c>
      <c r="G219" s="398">
        <v>6</v>
      </c>
    </row>
    <row r="220" spans="1:8" ht="15" thickBot="1">
      <c r="A220" s="1424"/>
      <c r="B220" s="372" t="s">
        <v>49</v>
      </c>
      <c r="C220" s="129">
        <v>400</v>
      </c>
      <c r="D220" s="131">
        <v>1018</v>
      </c>
      <c r="E220" s="1421"/>
      <c r="F220" s="376" t="s">
        <v>284</v>
      </c>
      <c r="G220" s="399">
        <v>35</v>
      </c>
    </row>
    <row r="221" spans="1:8" ht="15" thickBot="1">
      <c r="A221" s="1421"/>
      <c r="B221" s="376" t="s">
        <v>284</v>
      </c>
      <c r="C221" s="132">
        <v>4343</v>
      </c>
      <c r="D221" s="134">
        <v>9442</v>
      </c>
      <c r="E221" s="364"/>
    </row>
    <row r="222" spans="1:8" s="360" customFormat="1"/>
    <row r="223" spans="1:8" s="360" customFormat="1"/>
    <row r="224" spans="1:8" s="360" customFormat="1" ht="15" thickBot="1"/>
    <row r="225" spans="1:8" ht="24.75" thickBot="1">
      <c r="A225" s="1419" t="s">
        <v>86</v>
      </c>
      <c r="B225" s="1420"/>
      <c r="C225" s="361" t="s">
        <v>256</v>
      </c>
      <c r="D225" s="362" t="s">
        <v>257</v>
      </c>
      <c r="E225" s="362" t="s">
        <v>258</v>
      </c>
      <c r="F225" s="363" t="s">
        <v>259</v>
      </c>
      <c r="G225" s="364"/>
    </row>
    <row r="226" spans="1:8" ht="15" thickBot="1">
      <c r="A226" s="1421"/>
      <c r="B226" s="1422"/>
      <c r="C226" s="365" t="s">
        <v>226</v>
      </c>
      <c r="D226" s="366" t="s">
        <v>226</v>
      </c>
      <c r="E226" s="366" t="s">
        <v>226</v>
      </c>
      <c r="F226" s="367" t="s">
        <v>226</v>
      </c>
      <c r="G226" s="364"/>
    </row>
    <row r="227" spans="1:8" ht="15" thickBot="1">
      <c r="A227" s="1423" t="s">
        <v>243</v>
      </c>
      <c r="B227" s="368" t="s">
        <v>244</v>
      </c>
      <c r="C227" s="369">
        <v>408</v>
      </c>
      <c r="D227" s="370">
        <v>183</v>
      </c>
      <c r="E227" s="370">
        <v>1880</v>
      </c>
      <c r="F227" s="371">
        <v>540</v>
      </c>
      <c r="G227" s="380">
        <f>C227+E227</f>
        <v>2288</v>
      </c>
      <c r="H227" s="168">
        <f>D227+F227</f>
        <v>723</v>
      </c>
    </row>
    <row r="228" spans="1:8">
      <c r="A228" s="1424"/>
      <c r="B228" s="372" t="s">
        <v>245</v>
      </c>
      <c r="C228" s="373">
        <v>409</v>
      </c>
      <c r="D228" s="374">
        <v>191</v>
      </c>
      <c r="E228" s="374">
        <v>1865</v>
      </c>
      <c r="F228" s="375">
        <v>539</v>
      </c>
      <c r="G228" s="380">
        <f t="shared" ref="G228:G238" si="63">C228+E228</f>
        <v>2274</v>
      </c>
      <c r="H228" s="168">
        <f t="shared" ref="H228:H238" si="64">D228+F228</f>
        <v>730</v>
      </c>
    </row>
    <row r="229" spans="1:8">
      <c r="A229" s="1424"/>
      <c r="B229" s="372" t="s">
        <v>246</v>
      </c>
      <c r="C229" s="373">
        <v>424</v>
      </c>
      <c r="D229" s="374">
        <v>197</v>
      </c>
      <c r="E229" s="374">
        <v>1929</v>
      </c>
      <c r="F229" s="375">
        <v>539</v>
      </c>
      <c r="G229" s="380">
        <f t="shared" si="63"/>
        <v>2353</v>
      </c>
      <c r="H229" s="168">
        <f t="shared" si="64"/>
        <v>736</v>
      </c>
    </row>
    <row r="230" spans="1:8">
      <c r="A230" s="1424"/>
      <c r="B230" s="372" t="s">
        <v>247</v>
      </c>
      <c r="C230" s="373">
        <v>406</v>
      </c>
      <c r="D230" s="374">
        <v>191</v>
      </c>
      <c r="E230" s="374">
        <v>1853</v>
      </c>
      <c r="F230" s="375">
        <v>540</v>
      </c>
      <c r="G230" s="380">
        <f t="shared" si="63"/>
        <v>2259</v>
      </c>
      <c r="H230" s="168">
        <f t="shared" si="64"/>
        <v>731</v>
      </c>
    </row>
    <row r="231" spans="1:8">
      <c r="A231" s="1424"/>
      <c r="B231" s="372" t="s">
        <v>248</v>
      </c>
      <c r="C231" s="373">
        <v>419</v>
      </c>
      <c r="D231" s="374">
        <v>198</v>
      </c>
      <c r="E231" s="374">
        <v>1886</v>
      </c>
      <c r="F231" s="375">
        <v>544</v>
      </c>
      <c r="G231" s="380">
        <f t="shared" si="63"/>
        <v>2305</v>
      </c>
      <c r="H231" s="168">
        <f t="shared" si="64"/>
        <v>742</v>
      </c>
    </row>
    <row r="232" spans="1:8">
      <c r="A232" s="1424"/>
      <c r="B232" s="372" t="s">
        <v>249</v>
      </c>
      <c r="C232" s="373">
        <v>408</v>
      </c>
      <c r="D232" s="374">
        <v>194</v>
      </c>
      <c r="E232" s="374">
        <v>1864</v>
      </c>
      <c r="F232" s="375">
        <v>542</v>
      </c>
      <c r="G232" s="380">
        <f t="shared" si="63"/>
        <v>2272</v>
      </c>
      <c r="H232" s="168">
        <f t="shared" si="64"/>
        <v>736</v>
      </c>
    </row>
    <row r="233" spans="1:8">
      <c r="A233" s="1424"/>
      <c r="B233" s="372" t="s">
        <v>250</v>
      </c>
      <c r="C233" s="373">
        <v>419</v>
      </c>
      <c r="D233" s="374">
        <v>197</v>
      </c>
      <c r="E233" s="374">
        <v>1898</v>
      </c>
      <c r="F233" s="375">
        <v>544</v>
      </c>
      <c r="G233" s="380">
        <f t="shared" si="63"/>
        <v>2317</v>
      </c>
      <c r="H233" s="168">
        <f t="shared" si="64"/>
        <v>741</v>
      </c>
    </row>
    <row r="234" spans="1:8">
      <c r="A234" s="1424"/>
      <c r="B234" s="372" t="s">
        <v>251</v>
      </c>
      <c r="C234" s="373">
        <v>400</v>
      </c>
      <c r="D234" s="374">
        <v>177</v>
      </c>
      <c r="E234" s="374">
        <v>1838</v>
      </c>
      <c r="F234" s="375">
        <v>482</v>
      </c>
      <c r="G234" s="380">
        <f t="shared" si="63"/>
        <v>2238</v>
      </c>
      <c r="H234" s="168">
        <f t="shared" si="64"/>
        <v>659</v>
      </c>
    </row>
    <row r="235" spans="1:8">
      <c r="A235" s="1424"/>
      <c r="B235" s="372" t="s">
        <v>252</v>
      </c>
      <c r="C235" s="373">
        <v>404</v>
      </c>
      <c r="D235" s="374">
        <v>177</v>
      </c>
      <c r="E235" s="374">
        <v>1852</v>
      </c>
      <c r="F235" s="375">
        <v>492</v>
      </c>
      <c r="G235" s="380">
        <f t="shared" si="63"/>
        <v>2256</v>
      </c>
      <c r="H235" s="168">
        <f t="shared" si="64"/>
        <v>669</v>
      </c>
    </row>
    <row r="236" spans="1:8">
      <c r="A236" s="1424"/>
      <c r="B236" s="372" t="s">
        <v>253</v>
      </c>
      <c r="C236" s="373">
        <v>414</v>
      </c>
      <c r="D236" s="374">
        <v>183</v>
      </c>
      <c r="E236" s="374">
        <v>1897</v>
      </c>
      <c r="F236" s="375">
        <v>487</v>
      </c>
      <c r="G236" s="380">
        <f t="shared" si="63"/>
        <v>2311</v>
      </c>
      <c r="H236" s="168">
        <f t="shared" si="64"/>
        <v>670</v>
      </c>
    </row>
    <row r="237" spans="1:8">
      <c r="A237" s="1424"/>
      <c r="B237" s="372" t="s">
        <v>254</v>
      </c>
      <c r="C237" s="373">
        <v>414</v>
      </c>
      <c r="D237" s="374">
        <v>183</v>
      </c>
      <c r="E237" s="374">
        <v>1897</v>
      </c>
      <c r="F237" s="375">
        <v>487</v>
      </c>
      <c r="G237" s="380">
        <f t="shared" si="63"/>
        <v>2311</v>
      </c>
      <c r="H237" s="168">
        <f t="shared" si="64"/>
        <v>670</v>
      </c>
    </row>
    <row r="238" spans="1:8" ht="15" thickBot="1">
      <c r="A238" s="1421"/>
      <c r="B238" s="376" t="s">
        <v>255</v>
      </c>
      <c r="C238" s="377">
        <v>416</v>
      </c>
      <c r="D238" s="378">
        <v>178</v>
      </c>
      <c r="E238" s="378">
        <v>1870</v>
      </c>
      <c r="F238" s="379">
        <v>484</v>
      </c>
      <c r="G238" s="380">
        <f t="shared" si="63"/>
        <v>2286</v>
      </c>
      <c r="H238" s="168">
        <f t="shared" si="64"/>
        <v>662</v>
      </c>
    </row>
    <row r="239" spans="1:8">
      <c r="C239" s="168">
        <f t="shared" ref="C239:H239" si="65">SUM(C227:C238)</f>
        <v>4941</v>
      </c>
      <c r="D239" s="168">
        <f t="shared" si="65"/>
        <v>2249</v>
      </c>
      <c r="E239" s="168">
        <f t="shared" si="65"/>
        <v>22529</v>
      </c>
      <c r="F239" s="168">
        <f t="shared" si="65"/>
        <v>6220</v>
      </c>
      <c r="G239" s="168">
        <f t="shared" si="65"/>
        <v>27470</v>
      </c>
      <c r="H239" s="168">
        <f t="shared" si="65"/>
        <v>8469</v>
      </c>
    </row>
    <row r="240" spans="1:8">
      <c r="C240" s="238">
        <f t="shared" ref="C240:H240" si="66">C239/12</f>
        <v>412</v>
      </c>
      <c r="D240" s="238">
        <f t="shared" si="66"/>
        <v>187</v>
      </c>
      <c r="E240" s="238">
        <f t="shared" si="66"/>
        <v>1877</v>
      </c>
      <c r="F240" s="238">
        <f t="shared" si="66"/>
        <v>518</v>
      </c>
      <c r="G240" s="168">
        <f t="shared" si="66"/>
        <v>2289</v>
      </c>
      <c r="H240" s="168">
        <f t="shared" si="66"/>
        <v>706</v>
      </c>
    </row>
  </sheetData>
  <mergeCells count="33">
    <mergeCell ref="A137:B138"/>
    <mergeCell ref="A21:B22"/>
    <mergeCell ref="A23:A34"/>
    <mergeCell ref="A37:A48"/>
    <mergeCell ref="E1:F2"/>
    <mergeCell ref="E3:E14"/>
    <mergeCell ref="A79:B80"/>
    <mergeCell ref="A81:A92"/>
    <mergeCell ref="A95:A106"/>
    <mergeCell ref="A109:A120"/>
    <mergeCell ref="A123:A134"/>
    <mergeCell ref="A139:A150"/>
    <mergeCell ref="A153:B154"/>
    <mergeCell ref="A155:A166"/>
    <mergeCell ref="A169:A180"/>
    <mergeCell ref="A184:B185"/>
    <mergeCell ref="E184:F184"/>
    <mergeCell ref="E185:E190"/>
    <mergeCell ref="A194:B195"/>
    <mergeCell ref="A196:A201"/>
    <mergeCell ref="E194:F194"/>
    <mergeCell ref="E195:E200"/>
    <mergeCell ref="A186:A191"/>
    <mergeCell ref="A225:B226"/>
    <mergeCell ref="A227:A238"/>
    <mergeCell ref="A204:B204"/>
    <mergeCell ref="A205:A210"/>
    <mergeCell ref="D204:E205"/>
    <mergeCell ref="D206:D211"/>
    <mergeCell ref="A214:B215"/>
    <mergeCell ref="A216:A221"/>
    <mergeCell ref="E214:F214"/>
    <mergeCell ref="E215:E220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U86"/>
  <sheetViews>
    <sheetView rightToLeft="1" topLeftCell="E25" workbookViewId="0">
      <selection activeCell="O48" sqref="O48"/>
    </sheetView>
  </sheetViews>
  <sheetFormatPr defaultRowHeight="14.25"/>
  <cols>
    <col min="6" max="6" width="11.125" bestFit="1" customWidth="1"/>
    <col min="7" max="7" width="12.125" bestFit="1" customWidth="1"/>
    <col min="9" max="9" width="9.625" bestFit="1" customWidth="1"/>
    <col min="10" max="10" width="10.625" bestFit="1" customWidth="1"/>
    <col min="12" max="12" width="9.125" bestFit="1" customWidth="1"/>
    <col min="16" max="16" width="10" bestFit="1" customWidth="1"/>
  </cols>
  <sheetData>
    <row r="1" spans="1:21" ht="15" thickBot="1">
      <c r="A1" s="1436" t="s">
        <v>86</v>
      </c>
      <c r="B1" s="1437"/>
      <c r="C1" s="1437"/>
      <c r="D1" s="1437"/>
      <c r="E1" s="408" t="s">
        <v>8</v>
      </c>
      <c r="F1" t="s">
        <v>285</v>
      </c>
      <c r="G1" t="s">
        <v>286</v>
      </c>
    </row>
    <row r="2" spans="1:21" ht="24.75" thickBot="1">
      <c r="A2" s="402"/>
      <c r="B2" s="403"/>
      <c r="C2" s="403"/>
      <c r="D2" s="403"/>
      <c r="E2" s="409">
        <f>(E3+E5+E6+E7)/4</f>
        <v>113</v>
      </c>
      <c r="F2" s="414">
        <f>F8+F13+F19+F24</f>
        <v>6659</v>
      </c>
      <c r="G2" s="414">
        <f>(G3+G5+G6+G7)/4</f>
        <v>14748</v>
      </c>
      <c r="I2" s="1436" t="s">
        <v>86</v>
      </c>
      <c r="J2" s="1443"/>
      <c r="K2" s="1443"/>
      <c r="L2" s="1443"/>
      <c r="M2" s="1443"/>
      <c r="N2" s="1444"/>
      <c r="O2" s="403"/>
      <c r="P2" s="423" t="s">
        <v>267</v>
      </c>
      <c r="Q2" s="424" t="s">
        <v>265</v>
      </c>
      <c r="R2" s="433" t="s">
        <v>278</v>
      </c>
    </row>
    <row r="3" spans="1:21" ht="15" thickBot="1">
      <c r="A3" s="402"/>
      <c r="B3" s="403"/>
      <c r="C3" s="403"/>
      <c r="D3" s="405" t="s">
        <v>228</v>
      </c>
      <c r="E3" s="410">
        <f>E9+E14+E20+E25</f>
        <v>116</v>
      </c>
      <c r="F3" s="414">
        <f>F9+F14+F20+F25</f>
        <v>6674</v>
      </c>
      <c r="G3" s="414">
        <f>G9+G14+G20+G25</f>
        <v>14761</v>
      </c>
      <c r="I3" s="1440"/>
      <c r="J3" s="1435"/>
      <c r="K3" s="1435"/>
      <c r="L3" s="1435"/>
      <c r="M3" s="1435"/>
      <c r="N3" s="1445"/>
      <c r="O3" s="421"/>
      <c r="P3" s="425" t="s">
        <v>226</v>
      </c>
      <c r="Q3" s="426" t="s">
        <v>226</v>
      </c>
    </row>
    <row r="4" spans="1:21" ht="15" thickBot="1">
      <c r="A4" s="402"/>
      <c r="B4" s="403"/>
      <c r="C4" s="403"/>
      <c r="D4" s="420"/>
      <c r="E4" s="410"/>
      <c r="F4" s="414"/>
      <c r="G4" s="414"/>
      <c r="I4" s="418"/>
      <c r="J4" s="419"/>
      <c r="K4" s="419"/>
      <c r="L4" s="419"/>
      <c r="M4" s="419"/>
      <c r="N4" s="454"/>
      <c r="O4" s="419"/>
      <c r="P4" s="455">
        <f>(P5+P6+P7+P8+P9+P10+P11+P12+P13+P14+P15+P16)/12</f>
        <v>296</v>
      </c>
      <c r="Q4" s="455">
        <f>(Q5+Q6+Q7+Q8+Q9+Q10+Q11+Q12+Q13+Q14+Q15+Q16)/12</f>
        <v>871</v>
      </c>
    </row>
    <row r="5" spans="1:21" s="121" customFormat="1" ht="15" thickBot="1">
      <c r="A5" s="436"/>
      <c r="B5" s="437"/>
      <c r="C5" s="437"/>
      <c r="D5" s="438" t="s">
        <v>230</v>
      </c>
      <c r="E5" s="439">
        <f t="shared" ref="E5:G6" si="0">E10+E15+E21+E26</f>
        <v>114</v>
      </c>
      <c r="F5" s="440">
        <f t="shared" si="0"/>
        <v>6644</v>
      </c>
      <c r="G5" s="440">
        <f t="shared" si="0"/>
        <v>14710</v>
      </c>
      <c r="I5" s="1438" t="s">
        <v>227</v>
      </c>
      <c r="J5" s="1441" t="s">
        <v>228</v>
      </c>
      <c r="K5" s="1441" t="s">
        <v>229</v>
      </c>
      <c r="L5" s="1441" t="s">
        <v>228</v>
      </c>
      <c r="M5" s="1441" t="s">
        <v>243</v>
      </c>
      <c r="N5" s="441" t="s">
        <v>244</v>
      </c>
      <c r="O5" s="442">
        <v>15</v>
      </c>
      <c r="P5" s="443">
        <v>289</v>
      </c>
      <c r="Q5" s="444">
        <v>843</v>
      </c>
    </row>
    <row r="6" spans="1:21" s="121" customFormat="1" ht="15" thickBot="1">
      <c r="A6" s="436"/>
      <c r="B6" s="437"/>
      <c r="C6" s="437"/>
      <c r="D6" s="438" t="s">
        <v>231</v>
      </c>
      <c r="E6" s="439">
        <f t="shared" si="0"/>
        <v>111</v>
      </c>
      <c r="F6" s="440">
        <f t="shared" si="0"/>
        <v>6624</v>
      </c>
      <c r="G6" s="440">
        <f t="shared" si="0"/>
        <v>14662</v>
      </c>
      <c r="I6" s="1439"/>
      <c r="J6" s="1442"/>
      <c r="K6" s="1442"/>
      <c r="L6" s="1442"/>
      <c r="M6" s="1442"/>
      <c r="N6" s="445" t="s">
        <v>245</v>
      </c>
      <c r="O6" s="446">
        <v>15</v>
      </c>
      <c r="P6" s="447">
        <v>289</v>
      </c>
      <c r="Q6" s="448">
        <v>843</v>
      </c>
    </row>
    <row r="7" spans="1:21" s="121" customFormat="1" ht="15" thickBot="1">
      <c r="A7" s="436"/>
      <c r="B7" s="437"/>
      <c r="C7" s="437"/>
      <c r="D7" s="438" t="s">
        <v>232</v>
      </c>
      <c r="E7" s="439">
        <f>E12+E18+E23+E28</f>
        <v>109</v>
      </c>
      <c r="F7" s="440">
        <f>F12+F18+F23+F28</f>
        <v>6691</v>
      </c>
      <c r="G7" s="440">
        <f>G12+G18+G23+G28</f>
        <v>14857</v>
      </c>
      <c r="I7" s="1439"/>
      <c r="J7" s="1442"/>
      <c r="K7" s="1442"/>
      <c r="L7" s="1442"/>
      <c r="M7" s="1442"/>
      <c r="N7" s="445" t="s">
        <v>246</v>
      </c>
      <c r="O7" s="446">
        <v>15</v>
      </c>
      <c r="P7" s="447">
        <v>289</v>
      </c>
      <c r="Q7" s="448">
        <v>843</v>
      </c>
    </row>
    <row r="8" spans="1:21" s="121" customFormat="1" ht="15" thickBot="1">
      <c r="A8" s="436"/>
      <c r="B8" s="437"/>
      <c r="C8" s="437"/>
      <c r="D8" s="438"/>
      <c r="E8" s="449">
        <f>(E9+E10+E11+E12)/4</f>
        <v>15</v>
      </c>
      <c r="F8" s="449">
        <f>(F9+F10+F11+F12)/4</f>
        <v>298</v>
      </c>
      <c r="G8" s="449">
        <f>(G9+G10+G11+G12)/4</f>
        <v>877.5</v>
      </c>
      <c r="I8" s="1439"/>
      <c r="J8" s="1442"/>
      <c r="K8" s="1442"/>
      <c r="L8" s="1446" t="s">
        <v>230</v>
      </c>
      <c r="M8" s="1446" t="s">
        <v>243</v>
      </c>
      <c r="N8" s="445" t="s">
        <v>247</v>
      </c>
      <c r="O8" s="446">
        <v>15</v>
      </c>
      <c r="P8" s="447">
        <v>289</v>
      </c>
      <c r="Q8" s="448">
        <v>843</v>
      </c>
    </row>
    <row r="9" spans="1:21" s="121" customFormat="1" ht="15" thickBot="1">
      <c r="A9" s="1438" t="s">
        <v>227</v>
      </c>
      <c r="B9" s="1441" t="s">
        <v>287</v>
      </c>
      <c r="C9" s="1441" t="s">
        <v>229</v>
      </c>
      <c r="D9" s="450" t="s">
        <v>228</v>
      </c>
      <c r="E9" s="416">
        <v>15</v>
      </c>
      <c r="F9" s="451">
        <v>289</v>
      </c>
      <c r="G9" s="452">
        <v>843</v>
      </c>
      <c r="I9" s="1439"/>
      <c r="J9" s="1442"/>
      <c r="K9" s="1442"/>
      <c r="L9" s="1442"/>
      <c r="M9" s="1442"/>
      <c r="N9" s="445" t="s">
        <v>248</v>
      </c>
      <c r="O9" s="446">
        <v>15</v>
      </c>
      <c r="P9" s="447">
        <v>289</v>
      </c>
      <c r="Q9" s="448">
        <v>843</v>
      </c>
    </row>
    <row r="10" spans="1:21" s="121" customFormat="1">
      <c r="A10" s="1439"/>
      <c r="B10" s="1442"/>
      <c r="C10" s="1442"/>
      <c r="D10" s="438" t="s">
        <v>230</v>
      </c>
      <c r="E10" s="416">
        <v>15</v>
      </c>
      <c r="F10" s="93">
        <v>289</v>
      </c>
      <c r="G10" s="417">
        <v>843</v>
      </c>
      <c r="I10" s="1439"/>
      <c r="J10" s="1442"/>
      <c r="K10" s="1442"/>
      <c r="L10" s="1442"/>
      <c r="M10" s="1442"/>
      <c r="N10" s="445" t="s">
        <v>249</v>
      </c>
      <c r="O10" s="446">
        <v>15</v>
      </c>
      <c r="P10" s="447">
        <v>289</v>
      </c>
      <c r="Q10" s="448">
        <v>843</v>
      </c>
    </row>
    <row r="11" spans="1:21" s="121" customFormat="1">
      <c r="A11" s="1439"/>
      <c r="B11" s="1442"/>
      <c r="C11" s="1442"/>
      <c r="D11" s="438" t="s">
        <v>231</v>
      </c>
      <c r="E11" s="416">
        <v>15</v>
      </c>
      <c r="F11" s="93">
        <v>289</v>
      </c>
      <c r="G11" s="417">
        <v>843</v>
      </c>
      <c r="I11" s="1439"/>
      <c r="J11" s="1442"/>
      <c r="K11" s="1442"/>
      <c r="L11" s="1446" t="s">
        <v>231</v>
      </c>
      <c r="M11" s="1446" t="s">
        <v>243</v>
      </c>
      <c r="N11" s="445" t="s">
        <v>250</v>
      </c>
      <c r="O11" s="446">
        <v>15</v>
      </c>
      <c r="P11" s="447">
        <v>289</v>
      </c>
      <c r="Q11" s="448">
        <v>843</v>
      </c>
    </row>
    <row r="12" spans="1:21" s="121" customFormat="1">
      <c r="A12" s="1439"/>
      <c r="B12" s="1442"/>
      <c r="C12" s="1442"/>
      <c r="D12" s="438" t="s">
        <v>232</v>
      </c>
      <c r="E12" s="416">
        <v>15</v>
      </c>
      <c r="F12" s="93">
        <v>325</v>
      </c>
      <c r="G12" s="417">
        <v>981</v>
      </c>
      <c r="I12" s="1439"/>
      <c r="J12" s="1442"/>
      <c r="K12" s="1442"/>
      <c r="L12" s="1442"/>
      <c r="M12" s="1442"/>
      <c r="N12" s="445" t="s">
        <v>251</v>
      </c>
      <c r="O12" s="446">
        <v>15</v>
      </c>
      <c r="P12" s="447">
        <v>289</v>
      </c>
      <c r="Q12" s="448">
        <v>843</v>
      </c>
    </row>
    <row r="13" spans="1:21" s="121" customFormat="1">
      <c r="A13" s="1439"/>
      <c r="B13" s="453"/>
      <c r="C13" s="453"/>
      <c r="D13" s="438"/>
      <c r="E13" s="449">
        <f>(E14+E15+E16+E18)/4</f>
        <v>35</v>
      </c>
      <c r="F13" s="440">
        <f>(F14+F15+F16+F18)/4</f>
        <v>1572</v>
      </c>
      <c r="G13" s="440">
        <f>(G14+G15+G16+G18)/4</f>
        <v>3395</v>
      </c>
      <c r="I13" s="1439"/>
      <c r="J13" s="1442"/>
      <c r="K13" s="1442"/>
      <c r="L13" s="1442"/>
      <c r="M13" s="1442"/>
      <c r="N13" s="445" t="s">
        <v>252</v>
      </c>
      <c r="O13" s="446">
        <v>15</v>
      </c>
      <c r="P13" s="447">
        <v>289</v>
      </c>
      <c r="Q13" s="448">
        <v>843</v>
      </c>
    </row>
    <row r="14" spans="1:21" s="121" customFormat="1">
      <c r="A14" s="1439"/>
      <c r="B14" s="1432" t="s">
        <v>288</v>
      </c>
      <c r="C14" s="1432" t="s">
        <v>229</v>
      </c>
      <c r="D14" s="438" t="s">
        <v>228</v>
      </c>
      <c r="E14" s="416">
        <v>35</v>
      </c>
      <c r="F14" s="93">
        <v>1587</v>
      </c>
      <c r="G14" s="417">
        <v>3412</v>
      </c>
      <c r="I14" s="1439"/>
      <c r="J14" s="1442"/>
      <c r="K14" s="1442"/>
      <c r="L14" s="1446" t="s">
        <v>232</v>
      </c>
      <c r="M14" s="1446" t="s">
        <v>243</v>
      </c>
      <c r="N14" s="445" t="s">
        <v>253</v>
      </c>
      <c r="O14" s="446">
        <v>15</v>
      </c>
      <c r="P14" s="447">
        <v>315</v>
      </c>
      <c r="Q14" s="448">
        <v>941</v>
      </c>
    </row>
    <row r="15" spans="1:21" s="121" customFormat="1">
      <c r="A15" s="1439"/>
      <c r="B15" s="1433"/>
      <c r="C15" s="1433"/>
      <c r="D15" s="438" t="s">
        <v>230</v>
      </c>
      <c r="E15" s="416">
        <v>35</v>
      </c>
      <c r="F15" s="93">
        <v>1565</v>
      </c>
      <c r="G15" s="417">
        <v>3385</v>
      </c>
      <c r="I15" s="1439"/>
      <c r="J15" s="1442"/>
      <c r="K15" s="1442"/>
      <c r="L15" s="1442"/>
      <c r="M15" s="1442"/>
      <c r="N15" s="445" t="s">
        <v>254</v>
      </c>
      <c r="O15" s="446">
        <v>15</v>
      </c>
      <c r="P15" s="447">
        <v>315</v>
      </c>
      <c r="Q15" s="448">
        <v>941</v>
      </c>
      <c r="R15" s="121">
        <v>12</v>
      </c>
      <c r="S15" s="434">
        <v>34</v>
      </c>
      <c r="T15" s="330">
        <v>1536</v>
      </c>
      <c r="U15" s="332">
        <v>3331</v>
      </c>
    </row>
    <row r="16" spans="1:21" s="121" customFormat="1">
      <c r="A16" s="1439"/>
      <c r="B16" s="1433"/>
      <c r="C16" s="1433"/>
      <c r="D16" s="438" t="s">
        <v>231</v>
      </c>
      <c r="E16" s="416">
        <v>36</v>
      </c>
      <c r="F16" s="93">
        <v>1598</v>
      </c>
      <c r="G16" s="417">
        <v>3452</v>
      </c>
      <c r="I16" s="1439"/>
      <c r="J16" s="1442"/>
      <c r="K16" s="1442"/>
      <c r="L16" s="1442"/>
      <c r="M16" s="1442"/>
      <c r="N16" s="445" t="s">
        <v>255</v>
      </c>
      <c r="O16" s="446">
        <v>15</v>
      </c>
      <c r="P16" s="447">
        <v>325</v>
      </c>
      <c r="Q16" s="448">
        <v>981</v>
      </c>
      <c r="R16" s="121">
        <v>1</v>
      </c>
      <c r="S16" s="434">
        <v>34</v>
      </c>
      <c r="T16" s="330">
        <v>1545</v>
      </c>
      <c r="U16" s="332">
        <v>3319</v>
      </c>
    </row>
    <row r="17" spans="1:21" s="121" customFormat="1">
      <c r="A17" s="1439"/>
      <c r="B17" s="1433"/>
      <c r="C17" s="1433"/>
      <c r="D17" s="438"/>
      <c r="E17" s="416"/>
      <c r="F17" s="93"/>
      <c r="G17" s="417"/>
      <c r="I17" s="1439"/>
      <c r="J17" s="453"/>
      <c r="K17" s="453"/>
      <c r="L17" s="453"/>
      <c r="M17" s="453"/>
      <c r="N17" s="445"/>
      <c r="O17" s="446"/>
      <c r="P17" s="447"/>
      <c r="Q17" s="448"/>
      <c r="R17" s="121">
        <v>4</v>
      </c>
      <c r="S17" s="434">
        <v>34</v>
      </c>
      <c r="T17" s="330">
        <v>1542</v>
      </c>
      <c r="U17" s="332">
        <v>3331</v>
      </c>
    </row>
    <row r="18" spans="1:21">
      <c r="A18" s="1439"/>
      <c r="B18" s="1433"/>
      <c r="C18" s="1433"/>
      <c r="D18" s="406" t="s">
        <v>232</v>
      </c>
      <c r="E18" s="412">
        <v>34</v>
      </c>
      <c r="F18" s="129">
        <v>1536</v>
      </c>
      <c r="G18" s="131">
        <v>3331</v>
      </c>
      <c r="I18" s="1439"/>
      <c r="J18" s="1432" t="s">
        <v>230</v>
      </c>
      <c r="K18" s="1432" t="s">
        <v>229</v>
      </c>
      <c r="L18" s="1432" t="s">
        <v>228</v>
      </c>
      <c r="M18" s="1432" t="s">
        <v>243</v>
      </c>
      <c r="N18" s="427" t="s">
        <v>244</v>
      </c>
      <c r="O18" s="434">
        <v>34</v>
      </c>
      <c r="P18" s="330">
        <v>1545</v>
      </c>
      <c r="Q18" s="332">
        <v>3319</v>
      </c>
    </row>
    <row r="19" spans="1:21">
      <c r="A19" s="1439"/>
      <c r="B19" s="404"/>
      <c r="C19" s="404"/>
      <c r="D19" s="406"/>
      <c r="E19" s="413">
        <f>(E20+E21+E22+E23)/4</f>
        <v>27</v>
      </c>
      <c r="F19" s="415">
        <f>(F20+F21+F22+F23)/4</f>
        <v>1589</v>
      </c>
      <c r="G19" s="415">
        <f>(G20+G21+G22+G23)/4</f>
        <v>3497</v>
      </c>
      <c r="I19" s="1439"/>
      <c r="J19" s="1433"/>
      <c r="K19" s="1433"/>
      <c r="L19" s="1433"/>
      <c r="M19" s="1433"/>
      <c r="N19" s="427" t="s">
        <v>245</v>
      </c>
      <c r="O19" s="446">
        <v>35</v>
      </c>
      <c r="P19" s="93">
        <v>1587</v>
      </c>
      <c r="Q19" s="417">
        <v>3412</v>
      </c>
      <c r="R19">
        <v>2</v>
      </c>
      <c r="S19" s="446">
        <v>35</v>
      </c>
      <c r="T19" s="93">
        <v>1587</v>
      </c>
      <c r="U19" s="417">
        <v>3412</v>
      </c>
    </row>
    <row r="20" spans="1:21">
      <c r="A20" s="1439"/>
      <c r="B20" s="1432" t="s">
        <v>289</v>
      </c>
      <c r="C20" s="1432" t="s">
        <v>229</v>
      </c>
      <c r="D20" s="406" t="s">
        <v>228</v>
      </c>
      <c r="E20" s="412">
        <v>30</v>
      </c>
      <c r="F20" s="129">
        <v>1651</v>
      </c>
      <c r="G20" s="131">
        <v>3625</v>
      </c>
      <c r="I20" s="1439"/>
      <c r="J20" s="1433"/>
      <c r="K20" s="1433"/>
      <c r="L20" s="1433"/>
      <c r="M20" s="1433"/>
      <c r="N20" s="427" t="s">
        <v>246</v>
      </c>
      <c r="O20" s="446">
        <v>35</v>
      </c>
      <c r="P20" s="93">
        <v>1587</v>
      </c>
      <c r="Q20" s="417">
        <v>3412</v>
      </c>
      <c r="R20" s="459">
        <v>3</v>
      </c>
      <c r="S20" s="446">
        <v>35</v>
      </c>
      <c r="T20" s="93">
        <v>1587</v>
      </c>
      <c r="U20" s="417">
        <v>3412</v>
      </c>
    </row>
    <row r="21" spans="1:21">
      <c r="A21" s="1439"/>
      <c r="B21" s="1433"/>
      <c r="C21" s="1433"/>
      <c r="D21" s="406" t="s">
        <v>230</v>
      </c>
      <c r="E21" s="412">
        <v>28</v>
      </c>
      <c r="F21" s="129">
        <v>1572</v>
      </c>
      <c r="G21" s="131">
        <v>3471</v>
      </c>
      <c r="I21" s="1439"/>
      <c r="J21" s="1433"/>
      <c r="K21" s="1433"/>
      <c r="L21" s="1432" t="s">
        <v>230</v>
      </c>
      <c r="M21" s="1432" t="s">
        <v>243</v>
      </c>
      <c r="N21" s="427" t="s">
        <v>247</v>
      </c>
      <c r="O21" s="434">
        <v>34</v>
      </c>
      <c r="P21" s="330">
        <v>1542</v>
      </c>
      <c r="Q21" s="332">
        <v>3331</v>
      </c>
      <c r="R21" s="459">
        <v>6</v>
      </c>
      <c r="S21" s="446">
        <v>35</v>
      </c>
      <c r="T21" s="93">
        <v>1565</v>
      </c>
      <c r="U21" s="417">
        <v>3385</v>
      </c>
    </row>
    <row r="22" spans="1:21">
      <c r="A22" s="1439"/>
      <c r="B22" s="1433"/>
      <c r="C22" s="1433"/>
      <c r="D22" s="406" t="s">
        <v>231</v>
      </c>
      <c r="E22" s="412">
        <v>24</v>
      </c>
      <c r="F22" s="93">
        <v>1519</v>
      </c>
      <c r="G22" s="417">
        <v>3356</v>
      </c>
      <c r="I22" s="1439"/>
      <c r="J22" s="1433"/>
      <c r="K22" s="1433"/>
      <c r="L22" s="1433"/>
      <c r="M22" s="1433"/>
      <c r="N22" s="427" t="s">
        <v>248</v>
      </c>
      <c r="O22" s="434">
        <v>36</v>
      </c>
      <c r="P22" s="330">
        <v>1598</v>
      </c>
      <c r="Q22" s="332">
        <v>3452</v>
      </c>
      <c r="R22" s="459">
        <v>8</v>
      </c>
      <c r="S22" s="93">
        <v>35</v>
      </c>
      <c r="T22" s="93">
        <v>1565</v>
      </c>
      <c r="U22" s="93">
        <v>3385</v>
      </c>
    </row>
    <row r="23" spans="1:21">
      <c r="A23" s="1439"/>
      <c r="B23" s="1433"/>
      <c r="C23" s="1433"/>
      <c r="D23" s="406" t="s">
        <v>232</v>
      </c>
      <c r="E23" s="412">
        <v>24</v>
      </c>
      <c r="F23" s="93">
        <v>1612</v>
      </c>
      <c r="G23" s="417">
        <v>3534</v>
      </c>
      <c r="I23" s="1439"/>
      <c r="J23" s="1433"/>
      <c r="K23" s="1433"/>
      <c r="L23" s="1433"/>
      <c r="M23" s="1433"/>
      <c r="N23" s="427" t="s">
        <v>249</v>
      </c>
      <c r="O23" s="446">
        <v>35</v>
      </c>
      <c r="P23" s="93">
        <v>1565</v>
      </c>
      <c r="Q23" s="417">
        <v>3385</v>
      </c>
    </row>
    <row r="24" spans="1:21">
      <c r="A24" s="1439"/>
      <c r="B24" s="404"/>
      <c r="C24" s="404"/>
      <c r="D24" s="406"/>
      <c r="E24" s="411">
        <f>(E25+E26+E27+E28)/4</f>
        <v>36</v>
      </c>
      <c r="F24" s="415">
        <f>(F25+F26+F27+F28)/4</f>
        <v>3200</v>
      </c>
      <c r="G24" s="415">
        <f>(G25+G26+G27+G28)/4</f>
        <v>6979</v>
      </c>
      <c r="I24" s="1439"/>
      <c r="J24" s="1433"/>
      <c r="K24" s="1433"/>
      <c r="L24" s="1432" t="s">
        <v>231</v>
      </c>
      <c r="M24" s="1432" t="s">
        <v>243</v>
      </c>
      <c r="N24" s="427" t="s">
        <v>250</v>
      </c>
      <c r="O24" s="434">
        <v>36</v>
      </c>
      <c r="P24" s="330">
        <v>1592</v>
      </c>
      <c r="Q24" s="332">
        <v>3452</v>
      </c>
      <c r="R24" s="459">
        <v>5</v>
      </c>
      <c r="S24" s="434">
        <v>36</v>
      </c>
      <c r="T24" s="330">
        <v>1598</v>
      </c>
      <c r="U24" s="332">
        <v>3452</v>
      </c>
    </row>
    <row r="25" spans="1:21" ht="15" thickBot="1">
      <c r="A25" s="1439"/>
      <c r="B25" s="1434" t="s">
        <v>290</v>
      </c>
      <c r="C25" s="1434" t="s">
        <v>229</v>
      </c>
      <c r="D25" s="406" t="s">
        <v>228</v>
      </c>
      <c r="E25" s="412">
        <v>36</v>
      </c>
      <c r="F25" s="93">
        <v>3147</v>
      </c>
      <c r="G25" s="417">
        <v>6881</v>
      </c>
      <c r="I25" s="1439"/>
      <c r="J25" s="1433"/>
      <c r="K25" s="1433"/>
      <c r="L25" s="1433"/>
      <c r="M25" s="1433"/>
      <c r="N25" s="427" t="s">
        <v>251</v>
      </c>
      <c r="O25" s="456">
        <v>35</v>
      </c>
      <c r="P25" s="457">
        <v>1565</v>
      </c>
      <c r="Q25" s="458">
        <v>3385</v>
      </c>
      <c r="R25" s="459">
        <v>9</v>
      </c>
      <c r="S25" s="434">
        <v>36</v>
      </c>
      <c r="T25" s="330">
        <v>1598</v>
      </c>
      <c r="U25" s="332">
        <v>3452</v>
      </c>
    </row>
    <row r="26" spans="1:21">
      <c r="A26" s="1439"/>
      <c r="B26" s="1433"/>
      <c r="C26" s="1433"/>
      <c r="D26" s="406" t="s">
        <v>230</v>
      </c>
      <c r="E26" s="412">
        <v>36</v>
      </c>
      <c r="F26" s="129">
        <v>3218</v>
      </c>
      <c r="G26" s="131">
        <v>7011</v>
      </c>
      <c r="I26" s="1439"/>
      <c r="J26" s="1433"/>
      <c r="K26" s="1433"/>
      <c r="L26" s="1433"/>
      <c r="M26" s="1433"/>
      <c r="N26" s="427" t="s">
        <v>252</v>
      </c>
      <c r="O26" s="434">
        <v>36</v>
      </c>
      <c r="P26" s="330">
        <v>1598</v>
      </c>
      <c r="Q26" s="332">
        <v>3452</v>
      </c>
      <c r="R26" s="459">
        <v>10</v>
      </c>
      <c r="S26" s="434">
        <v>36</v>
      </c>
      <c r="T26" s="330">
        <v>1592</v>
      </c>
      <c r="U26" s="332">
        <v>3432</v>
      </c>
    </row>
    <row r="27" spans="1:21">
      <c r="A27" s="1439"/>
      <c r="B27" s="1433"/>
      <c r="C27" s="1433"/>
      <c r="D27" s="406" t="s">
        <v>231</v>
      </c>
      <c r="E27" s="412">
        <v>36</v>
      </c>
      <c r="F27" s="129">
        <v>3218</v>
      </c>
      <c r="G27" s="131">
        <v>7011</v>
      </c>
      <c r="I27" s="1439"/>
      <c r="J27" s="1433"/>
      <c r="K27" s="1433"/>
      <c r="L27" s="1432" t="s">
        <v>232</v>
      </c>
      <c r="M27" s="1432" t="s">
        <v>243</v>
      </c>
      <c r="N27" s="427" t="s">
        <v>253</v>
      </c>
      <c r="O27" s="434">
        <v>36</v>
      </c>
      <c r="P27" s="330">
        <v>1592</v>
      </c>
      <c r="Q27" s="332">
        <v>3432</v>
      </c>
      <c r="R27" s="459">
        <v>11</v>
      </c>
      <c r="S27" s="434">
        <v>36</v>
      </c>
      <c r="T27" s="330">
        <v>1592</v>
      </c>
      <c r="U27" s="332">
        <v>3452</v>
      </c>
    </row>
    <row r="28" spans="1:21" ht="15" thickBot="1">
      <c r="A28" s="1440"/>
      <c r="B28" s="1435"/>
      <c r="C28" s="1435"/>
      <c r="D28" s="407" t="s">
        <v>232</v>
      </c>
      <c r="E28" s="412">
        <v>36</v>
      </c>
      <c r="F28" s="132">
        <v>3218</v>
      </c>
      <c r="G28" s="134">
        <v>7011</v>
      </c>
      <c r="I28" s="1439"/>
      <c r="J28" s="1433"/>
      <c r="K28" s="1433"/>
      <c r="L28" s="1433"/>
      <c r="M28" s="1433"/>
      <c r="N28" s="427" t="s">
        <v>254</v>
      </c>
      <c r="O28" s="434">
        <v>36</v>
      </c>
      <c r="P28" s="330">
        <v>1592</v>
      </c>
      <c r="Q28" s="332">
        <v>3452</v>
      </c>
      <c r="R28" s="459">
        <v>7</v>
      </c>
      <c r="S28" s="434">
        <v>36</v>
      </c>
      <c r="T28" s="330">
        <v>1592</v>
      </c>
      <c r="U28" s="332">
        <v>3452</v>
      </c>
    </row>
    <row r="29" spans="1:21">
      <c r="I29" s="1439"/>
      <c r="J29" s="1433"/>
      <c r="K29" s="1433"/>
      <c r="L29" s="1433"/>
      <c r="M29" s="1433"/>
      <c r="N29" s="427" t="s">
        <v>255</v>
      </c>
      <c r="O29" s="434">
        <v>34</v>
      </c>
      <c r="P29" s="330">
        <v>1536</v>
      </c>
      <c r="Q29" s="332">
        <v>3331</v>
      </c>
    </row>
    <row r="30" spans="1:21" s="101" customFormat="1">
      <c r="I30" s="1439"/>
      <c r="J30" s="1447" t="s">
        <v>231</v>
      </c>
      <c r="K30" s="1447" t="s">
        <v>229</v>
      </c>
      <c r="L30" s="1447" t="s">
        <v>228</v>
      </c>
      <c r="M30" s="1447" t="s">
        <v>243</v>
      </c>
      <c r="N30" s="460" t="s">
        <v>244</v>
      </c>
      <c r="O30" s="461">
        <v>29</v>
      </c>
      <c r="P30" s="462">
        <v>1641</v>
      </c>
      <c r="Q30" s="463">
        <v>3608</v>
      </c>
    </row>
    <row r="31" spans="1:21" s="101" customFormat="1">
      <c r="I31" s="1439"/>
      <c r="J31" s="1448"/>
      <c r="K31" s="1448"/>
      <c r="L31" s="1448"/>
      <c r="M31" s="1448"/>
      <c r="N31" s="460" t="s">
        <v>245</v>
      </c>
      <c r="O31" s="461">
        <v>28</v>
      </c>
      <c r="P31" s="462">
        <v>1572</v>
      </c>
      <c r="Q31" s="463">
        <v>3471</v>
      </c>
    </row>
    <row r="32" spans="1:21" s="101" customFormat="1">
      <c r="I32" s="1439"/>
      <c r="J32" s="1448"/>
      <c r="K32" s="1448"/>
      <c r="L32" s="1448"/>
      <c r="M32" s="1448"/>
      <c r="N32" s="460" t="s">
        <v>246</v>
      </c>
      <c r="O32" s="461">
        <v>30</v>
      </c>
      <c r="P32" s="462">
        <v>1651</v>
      </c>
      <c r="Q32" s="463">
        <v>3625</v>
      </c>
    </row>
    <row r="33" spans="9:17" s="101" customFormat="1">
      <c r="I33" s="1439"/>
      <c r="J33" s="1448"/>
      <c r="K33" s="1448"/>
      <c r="L33" s="1447" t="s">
        <v>230</v>
      </c>
      <c r="M33" s="1447" t="s">
        <v>243</v>
      </c>
      <c r="N33" s="460" t="s">
        <v>247</v>
      </c>
      <c r="O33" s="461">
        <v>28</v>
      </c>
      <c r="P33" s="462">
        <v>1572</v>
      </c>
      <c r="Q33" s="463">
        <v>3471</v>
      </c>
    </row>
    <row r="34" spans="9:17" s="101" customFormat="1">
      <c r="I34" s="1439"/>
      <c r="J34" s="1448"/>
      <c r="K34" s="1448"/>
      <c r="L34" s="1448"/>
      <c r="M34" s="1448"/>
      <c r="N34" s="460" t="s">
        <v>248</v>
      </c>
      <c r="O34" s="461">
        <v>29</v>
      </c>
      <c r="P34" s="462">
        <v>1641</v>
      </c>
      <c r="Q34" s="463">
        <v>3608</v>
      </c>
    </row>
    <row r="35" spans="9:17" s="101" customFormat="1">
      <c r="I35" s="1439"/>
      <c r="J35" s="1448"/>
      <c r="K35" s="1448"/>
      <c r="L35" s="1448"/>
      <c r="M35" s="1448"/>
      <c r="N35" s="460" t="s">
        <v>249</v>
      </c>
      <c r="O35" s="461">
        <v>28</v>
      </c>
      <c r="P35" s="462">
        <v>1572</v>
      </c>
      <c r="Q35" s="463">
        <v>3471</v>
      </c>
    </row>
    <row r="36" spans="9:17" s="101" customFormat="1">
      <c r="I36" s="1439"/>
      <c r="J36" s="1448"/>
      <c r="K36" s="1448"/>
      <c r="L36" s="1447" t="s">
        <v>231</v>
      </c>
      <c r="M36" s="1447" t="s">
        <v>243</v>
      </c>
      <c r="N36" s="460" t="s">
        <v>250</v>
      </c>
      <c r="O36" s="461">
        <v>29</v>
      </c>
      <c r="P36" s="462">
        <v>1641</v>
      </c>
      <c r="Q36" s="463">
        <v>3608</v>
      </c>
    </row>
    <row r="37" spans="9:17" s="101" customFormat="1">
      <c r="I37" s="1439"/>
      <c r="J37" s="1448"/>
      <c r="K37" s="1448"/>
      <c r="L37" s="1448"/>
      <c r="M37" s="1448"/>
      <c r="N37" s="460" t="s">
        <v>251</v>
      </c>
      <c r="O37" s="461">
        <v>24</v>
      </c>
      <c r="P37" s="462">
        <v>1519</v>
      </c>
      <c r="Q37" s="463">
        <v>3356</v>
      </c>
    </row>
    <row r="38" spans="9:17" s="101" customFormat="1">
      <c r="I38" s="1439"/>
      <c r="J38" s="1448"/>
      <c r="K38" s="1448"/>
      <c r="L38" s="1448"/>
      <c r="M38" s="1448"/>
      <c r="N38" s="460" t="s">
        <v>252</v>
      </c>
      <c r="O38" s="461">
        <v>24</v>
      </c>
      <c r="P38" s="462">
        <v>1519</v>
      </c>
      <c r="Q38" s="463">
        <v>3356</v>
      </c>
    </row>
    <row r="39" spans="9:17" s="101" customFormat="1">
      <c r="I39" s="1439"/>
      <c r="J39" s="1448"/>
      <c r="K39" s="1448"/>
      <c r="L39" s="1447" t="s">
        <v>232</v>
      </c>
      <c r="M39" s="1447" t="s">
        <v>243</v>
      </c>
      <c r="N39" s="460" t="s">
        <v>253</v>
      </c>
      <c r="O39" s="461">
        <v>26</v>
      </c>
      <c r="P39" s="462">
        <v>1631</v>
      </c>
      <c r="Q39" s="463">
        <v>3572</v>
      </c>
    </row>
    <row r="40" spans="9:17" s="101" customFormat="1">
      <c r="I40" s="1439"/>
      <c r="J40" s="1448"/>
      <c r="K40" s="1448"/>
      <c r="L40" s="1448"/>
      <c r="M40" s="1448"/>
      <c r="N40" s="460" t="s">
        <v>254</v>
      </c>
      <c r="O40" s="461">
        <v>26</v>
      </c>
      <c r="P40" s="462">
        <v>1631</v>
      </c>
      <c r="Q40" s="463">
        <v>3572</v>
      </c>
    </row>
    <row r="41" spans="9:17" s="101" customFormat="1">
      <c r="I41" s="1439"/>
      <c r="J41" s="1448"/>
      <c r="K41" s="1448"/>
      <c r="L41" s="1448"/>
      <c r="M41" s="1448"/>
      <c r="N41" s="460" t="s">
        <v>255</v>
      </c>
      <c r="O41" s="461">
        <v>24</v>
      </c>
      <c r="P41" s="462">
        <v>1612</v>
      </c>
      <c r="Q41" s="463">
        <v>3534</v>
      </c>
    </row>
    <row r="42" spans="9:17" ht="15" thickBot="1">
      <c r="I42" s="1439"/>
      <c r="J42" s="1434" t="s">
        <v>232</v>
      </c>
      <c r="K42" s="1434" t="s">
        <v>229</v>
      </c>
      <c r="L42" s="1432" t="s">
        <v>228</v>
      </c>
      <c r="M42" s="1432" t="s">
        <v>243</v>
      </c>
      <c r="N42" s="427" t="s">
        <v>244</v>
      </c>
      <c r="O42" s="434">
        <v>36</v>
      </c>
      <c r="P42" s="428">
        <v>3147</v>
      </c>
      <c r="Q42" s="429">
        <v>6881</v>
      </c>
    </row>
    <row r="43" spans="9:17">
      <c r="I43" s="1439"/>
      <c r="J43" s="1433"/>
      <c r="K43" s="1433"/>
      <c r="L43" s="1433"/>
      <c r="M43" s="1433"/>
      <c r="N43" s="427" t="s">
        <v>245</v>
      </c>
      <c r="O43" s="434">
        <v>36</v>
      </c>
      <c r="P43" s="428">
        <v>3147</v>
      </c>
      <c r="Q43" s="429">
        <v>6881</v>
      </c>
    </row>
    <row r="44" spans="9:17">
      <c r="I44" s="1439"/>
      <c r="J44" s="1433"/>
      <c r="K44" s="1433"/>
      <c r="L44" s="1433"/>
      <c r="M44" s="1433"/>
      <c r="N44" s="427" t="s">
        <v>246</v>
      </c>
      <c r="O44" s="434">
        <v>36</v>
      </c>
      <c r="P44" s="428">
        <v>3147</v>
      </c>
      <c r="Q44" s="429">
        <v>6881</v>
      </c>
    </row>
    <row r="45" spans="9:17">
      <c r="I45" s="1439"/>
      <c r="J45" s="1433"/>
      <c r="K45" s="1433"/>
      <c r="L45" s="422"/>
      <c r="M45" s="422"/>
      <c r="N45" s="427"/>
      <c r="O45" s="434"/>
      <c r="P45" s="472">
        <f>(P42+P43+P44)/3</f>
        <v>3147</v>
      </c>
      <c r="Q45" s="472">
        <f>(Q42+Q43+Q44)/3</f>
        <v>6881</v>
      </c>
    </row>
    <row r="46" spans="9:17" ht="13.5" customHeight="1">
      <c r="I46" s="1439"/>
      <c r="J46" s="1433"/>
      <c r="K46" s="1433"/>
      <c r="L46" s="1432" t="s">
        <v>230</v>
      </c>
      <c r="M46" s="1432" t="s">
        <v>243</v>
      </c>
      <c r="N46" s="427" t="s">
        <v>247</v>
      </c>
      <c r="O46" s="434">
        <v>35</v>
      </c>
      <c r="P46" s="428">
        <v>3139</v>
      </c>
      <c r="Q46" s="429">
        <v>6851</v>
      </c>
    </row>
    <row r="47" spans="9:17">
      <c r="I47" s="1439"/>
      <c r="J47" s="1433"/>
      <c r="K47" s="1433"/>
      <c r="L47" s="1433"/>
      <c r="M47" s="1433"/>
      <c r="N47" s="427" t="s">
        <v>248</v>
      </c>
      <c r="O47" s="434">
        <v>36</v>
      </c>
      <c r="P47" s="428">
        <v>3218</v>
      </c>
      <c r="Q47" s="429">
        <v>7011</v>
      </c>
    </row>
    <row r="48" spans="9:17">
      <c r="I48" s="1439"/>
      <c r="J48" s="1433"/>
      <c r="K48" s="1433"/>
      <c r="L48" s="1433"/>
      <c r="M48" s="1433"/>
      <c r="N48" s="427" t="s">
        <v>249</v>
      </c>
      <c r="O48" s="434">
        <v>36</v>
      </c>
      <c r="P48" s="428">
        <v>3218</v>
      </c>
      <c r="Q48" s="429">
        <v>7011</v>
      </c>
    </row>
    <row r="49" spans="5:17">
      <c r="I49" s="1439"/>
      <c r="J49" s="1433"/>
      <c r="K49" s="1433"/>
      <c r="L49" s="422"/>
      <c r="M49" s="422"/>
      <c r="N49" s="427"/>
      <c r="O49" s="434"/>
      <c r="P49" s="472">
        <f>(P46+P47+P48)/3</f>
        <v>3192</v>
      </c>
      <c r="Q49" s="472">
        <f>(Q46+Q47+Q48)/3</f>
        <v>6958</v>
      </c>
    </row>
    <row r="50" spans="5:17">
      <c r="I50" s="1439"/>
      <c r="J50" s="1433"/>
      <c r="K50" s="1433"/>
      <c r="L50" s="1432" t="s">
        <v>231</v>
      </c>
      <c r="M50" s="1432" t="s">
        <v>243</v>
      </c>
      <c r="N50" s="427" t="s">
        <v>250</v>
      </c>
      <c r="O50" s="434">
        <v>36</v>
      </c>
      <c r="P50" s="428">
        <v>3218</v>
      </c>
      <c r="Q50" s="429">
        <v>7011</v>
      </c>
    </row>
    <row r="51" spans="5:17">
      <c r="I51" s="1439"/>
      <c r="J51" s="1433"/>
      <c r="K51" s="1433"/>
      <c r="L51" s="1433"/>
      <c r="M51" s="1433"/>
      <c r="N51" s="427" t="s">
        <v>251</v>
      </c>
      <c r="O51" s="434">
        <v>36</v>
      </c>
      <c r="P51" s="428">
        <v>3218</v>
      </c>
      <c r="Q51" s="429">
        <v>7011</v>
      </c>
    </row>
    <row r="52" spans="5:17">
      <c r="I52" s="1439"/>
      <c r="J52" s="1433"/>
      <c r="K52" s="1433"/>
      <c r="L52" s="1433"/>
      <c r="M52" s="1433"/>
      <c r="N52" s="427" t="s">
        <v>252</v>
      </c>
      <c r="O52" s="434">
        <v>36</v>
      </c>
      <c r="P52" s="428">
        <v>3218</v>
      </c>
      <c r="Q52" s="429">
        <v>7011</v>
      </c>
    </row>
    <row r="53" spans="5:17">
      <c r="I53" s="1439"/>
      <c r="J53" s="1433"/>
      <c r="K53" s="1433"/>
      <c r="L53" s="422"/>
      <c r="M53" s="422"/>
      <c r="N53" s="427"/>
      <c r="O53" s="434"/>
      <c r="P53" s="428">
        <f>(P50+P51+P52)/36</f>
        <v>268.17</v>
      </c>
      <c r="Q53" s="429"/>
    </row>
    <row r="54" spans="5:17" ht="15" thickBot="1">
      <c r="I54" s="1439"/>
      <c r="J54" s="1433"/>
      <c r="K54" s="1433"/>
      <c r="L54" s="1434" t="s">
        <v>232</v>
      </c>
      <c r="M54" s="1434" t="s">
        <v>243</v>
      </c>
      <c r="N54" s="427" t="s">
        <v>253</v>
      </c>
      <c r="O54" s="434">
        <v>36</v>
      </c>
      <c r="P54" s="428">
        <v>3218</v>
      </c>
      <c r="Q54" s="429">
        <v>7011</v>
      </c>
    </row>
    <row r="55" spans="5:17">
      <c r="I55" s="1439"/>
      <c r="J55" s="1433"/>
      <c r="K55" s="1433"/>
      <c r="L55" s="1433"/>
      <c r="M55" s="1433"/>
      <c r="N55" s="427" t="s">
        <v>254</v>
      </c>
      <c r="O55" s="434">
        <v>36</v>
      </c>
      <c r="P55" s="428">
        <v>0.3</v>
      </c>
      <c r="Q55" s="429">
        <v>7011</v>
      </c>
    </row>
    <row r="56" spans="5:17" ht="15" thickBot="1">
      <c r="I56" s="1440"/>
      <c r="J56" s="1435"/>
      <c r="K56" s="1435"/>
      <c r="L56" s="1435"/>
      <c r="M56" s="1435"/>
      <c r="N56" s="430" t="s">
        <v>255</v>
      </c>
      <c r="O56" s="435">
        <v>36</v>
      </c>
      <c r="P56" s="431">
        <v>3218</v>
      </c>
      <c r="Q56" s="432">
        <v>7011</v>
      </c>
    </row>
    <row r="59" spans="5:17" ht="15" thickBot="1"/>
    <row r="60" spans="5:17" ht="15" thickBot="1">
      <c r="E60" s="1436" t="s">
        <v>86</v>
      </c>
      <c r="F60" s="1443"/>
      <c r="G60" s="1443"/>
      <c r="H60" s="1444"/>
      <c r="I60" s="423" t="s">
        <v>279</v>
      </c>
      <c r="J60" s="424" t="s">
        <v>280</v>
      </c>
      <c r="K60" s="505"/>
    </row>
    <row r="61" spans="5:17" ht="15" thickBot="1">
      <c r="E61" s="1440"/>
      <c r="F61" s="1435"/>
      <c r="G61" s="1435"/>
      <c r="H61" s="1445"/>
      <c r="I61" s="425" t="s">
        <v>226</v>
      </c>
      <c r="J61" s="426" t="s">
        <v>226</v>
      </c>
      <c r="K61" s="505"/>
    </row>
    <row r="62" spans="5:17" ht="15" thickBot="1">
      <c r="E62" s="473"/>
      <c r="F62" s="474"/>
      <c r="G62" s="474"/>
      <c r="H62" s="454"/>
      <c r="I62" s="508">
        <f>I63+I64+I65+I66</f>
        <v>610347</v>
      </c>
      <c r="J62" s="508">
        <f>J63+J64+J65+J66</f>
        <v>1537311</v>
      </c>
      <c r="K62" s="511">
        <f>J62/I62</f>
        <v>2.5</v>
      </c>
      <c r="L62" s="512">
        <f>J62/365</f>
        <v>4211.8100000000004</v>
      </c>
    </row>
    <row r="63" spans="5:17" ht="15" thickBot="1">
      <c r="E63" s="473"/>
      <c r="F63" s="474"/>
      <c r="G63" s="474"/>
      <c r="H63" s="506" t="s">
        <v>228</v>
      </c>
      <c r="I63" s="508">
        <f t="shared" ref="I63:J66" si="1">I68+I73+I78+I83</f>
        <v>149506</v>
      </c>
      <c r="J63" s="508">
        <f t="shared" si="1"/>
        <v>361704</v>
      </c>
      <c r="K63" s="511">
        <f t="shared" ref="K63:K86" si="2">J63/I63</f>
        <v>2.4</v>
      </c>
      <c r="L63" s="512">
        <f>J63/90</f>
        <v>4018.93</v>
      </c>
    </row>
    <row r="64" spans="5:17" ht="15" thickBot="1">
      <c r="E64" s="473"/>
      <c r="F64" s="474"/>
      <c r="G64" s="474"/>
      <c r="H64" s="427" t="s">
        <v>230</v>
      </c>
      <c r="I64" s="508">
        <f t="shared" si="1"/>
        <v>207083</v>
      </c>
      <c r="J64" s="508">
        <f t="shared" si="1"/>
        <v>493104</v>
      </c>
      <c r="K64" s="511">
        <f t="shared" si="2"/>
        <v>2.4</v>
      </c>
      <c r="L64" s="512">
        <f>J64/91</f>
        <v>5418.73</v>
      </c>
    </row>
    <row r="65" spans="5:12" ht="15" thickBot="1">
      <c r="E65" s="473"/>
      <c r="F65" s="474"/>
      <c r="G65" s="474"/>
      <c r="H65" s="427" t="s">
        <v>231</v>
      </c>
      <c r="I65" s="508">
        <f t="shared" si="1"/>
        <v>101227</v>
      </c>
      <c r="J65" s="508">
        <f t="shared" si="1"/>
        <v>276109</v>
      </c>
      <c r="K65" s="511">
        <f t="shared" si="2"/>
        <v>2.7</v>
      </c>
      <c r="L65" s="512">
        <f>J65/92</f>
        <v>3001.18</v>
      </c>
    </row>
    <row r="66" spans="5:12" ht="15" thickBot="1">
      <c r="E66" s="473"/>
      <c r="F66" s="474"/>
      <c r="G66" s="474"/>
      <c r="H66" s="427" t="s">
        <v>232</v>
      </c>
      <c r="I66" s="508">
        <f t="shared" si="1"/>
        <v>152531</v>
      </c>
      <c r="J66" s="508">
        <f t="shared" si="1"/>
        <v>406394</v>
      </c>
      <c r="K66" s="511">
        <f t="shared" si="2"/>
        <v>2.7</v>
      </c>
      <c r="L66" s="512">
        <f>J66/92</f>
        <v>4417.33</v>
      </c>
    </row>
    <row r="67" spans="5:12" ht="15" thickBot="1">
      <c r="E67" s="473"/>
      <c r="F67" s="474"/>
      <c r="G67" s="474"/>
      <c r="H67" s="427"/>
      <c r="I67" s="508">
        <f>I68+I69+I70+I71</f>
        <v>29162</v>
      </c>
      <c r="J67" s="509">
        <f>J68+J69+J70+J71</f>
        <v>39526</v>
      </c>
      <c r="K67" s="511">
        <f t="shared" si="2"/>
        <v>1.4</v>
      </c>
      <c r="L67" s="512">
        <f>J67/365</f>
        <v>108.29</v>
      </c>
    </row>
    <row r="68" spans="5:12" ht="15" thickBot="1">
      <c r="E68" s="1438" t="s">
        <v>227</v>
      </c>
      <c r="F68" s="1449" t="s">
        <v>228</v>
      </c>
      <c r="G68" s="1449" t="s">
        <v>229</v>
      </c>
      <c r="H68" s="506" t="s">
        <v>228</v>
      </c>
      <c r="I68" s="327">
        <v>4947</v>
      </c>
      <c r="J68" s="329">
        <v>6319</v>
      </c>
      <c r="K68" s="511">
        <f t="shared" si="2"/>
        <v>1.3</v>
      </c>
      <c r="L68" s="512">
        <f>J68/90</f>
        <v>70.209999999999994</v>
      </c>
    </row>
    <row r="69" spans="5:12">
      <c r="E69" s="1439"/>
      <c r="F69" s="1433"/>
      <c r="G69" s="1433"/>
      <c r="H69" s="427" t="s">
        <v>230</v>
      </c>
      <c r="I69" s="330">
        <v>9056</v>
      </c>
      <c r="J69" s="332">
        <v>12373</v>
      </c>
      <c r="K69" s="511">
        <f t="shared" si="2"/>
        <v>1.4</v>
      </c>
      <c r="L69" s="512">
        <f>J69/91</f>
        <v>135.97</v>
      </c>
    </row>
    <row r="70" spans="5:12">
      <c r="E70" s="1439"/>
      <c r="F70" s="1433"/>
      <c r="G70" s="1433"/>
      <c r="H70" s="427" t="s">
        <v>231</v>
      </c>
      <c r="I70" s="330">
        <v>7446</v>
      </c>
      <c r="J70" s="332">
        <v>10853</v>
      </c>
      <c r="K70" s="511">
        <f t="shared" si="2"/>
        <v>1.5</v>
      </c>
      <c r="L70" s="512">
        <f>J70/92</f>
        <v>117.97</v>
      </c>
    </row>
    <row r="71" spans="5:12">
      <c r="E71" s="1439"/>
      <c r="F71" s="1433"/>
      <c r="G71" s="1433"/>
      <c r="H71" s="427" t="s">
        <v>232</v>
      </c>
      <c r="I71" s="330">
        <v>7713</v>
      </c>
      <c r="J71" s="332">
        <v>9981</v>
      </c>
      <c r="K71" s="511">
        <f t="shared" si="2"/>
        <v>1.3</v>
      </c>
      <c r="L71" s="512">
        <f>J71/92</f>
        <v>108.49</v>
      </c>
    </row>
    <row r="72" spans="5:12">
      <c r="E72" s="1439"/>
      <c r="F72" s="474"/>
      <c r="G72" s="474"/>
      <c r="H72" s="427"/>
      <c r="I72" s="510">
        <f>I73+I74+I75+I76</f>
        <v>89196</v>
      </c>
      <c r="J72" s="510">
        <f>J73+J74+J75+J76</f>
        <v>258721</v>
      </c>
      <c r="K72" s="511">
        <f t="shared" si="2"/>
        <v>2.9</v>
      </c>
      <c r="L72" s="512">
        <f>J72/365</f>
        <v>708.82</v>
      </c>
    </row>
    <row r="73" spans="5:12">
      <c r="E73" s="1439"/>
      <c r="F73" s="1432" t="s">
        <v>230</v>
      </c>
      <c r="G73" s="1432" t="s">
        <v>229</v>
      </c>
      <c r="H73" s="427" t="s">
        <v>228</v>
      </c>
      <c r="I73" s="330">
        <v>22305</v>
      </c>
      <c r="J73" s="332">
        <v>63776</v>
      </c>
      <c r="K73" s="511">
        <f t="shared" si="2"/>
        <v>2.9</v>
      </c>
      <c r="L73" s="512">
        <f>J73/90</f>
        <v>708.62</v>
      </c>
    </row>
    <row r="74" spans="5:12">
      <c r="E74" s="1439"/>
      <c r="F74" s="1433"/>
      <c r="G74" s="1433"/>
      <c r="H74" s="427" t="s">
        <v>230</v>
      </c>
      <c r="I74" s="330">
        <v>29128</v>
      </c>
      <c r="J74" s="332">
        <v>82862</v>
      </c>
      <c r="K74" s="511">
        <f t="shared" si="2"/>
        <v>2.8</v>
      </c>
      <c r="L74" s="512">
        <f>J74/91</f>
        <v>910.57</v>
      </c>
    </row>
    <row r="75" spans="5:12">
      <c r="E75" s="1439"/>
      <c r="F75" s="1433"/>
      <c r="G75" s="1433"/>
      <c r="H75" s="427" t="s">
        <v>231</v>
      </c>
      <c r="I75" s="330">
        <v>16342</v>
      </c>
      <c r="J75" s="332">
        <v>52153</v>
      </c>
      <c r="K75" s="511">
        <f t="shared" si="2"/>
        <v>3.2</v>
      </c>
      <c r="L75" s="512">
        <f>J75/92</f>
        <v>566.88</v>
      </c>
    </row>
    <row r="76" spans="5:12">
      <c r="E76" s="1439"/>
      <c r="F76" s="1433"/>
      <c r="G76" s="1433"/>
      <c r="H76" s="427" t="s">
        <v>232</v>
      </c>
      <c r="I76" s="330">
        <v>21421</v>
      </c>
      <c r="J76" s="332">
        <v>59930</v>
      </c>
      <c r="K76" s="511">
        <f t="shared" si="2"/>
        <v>2.8</v>
      </c>
      <c r="L76" s="512">
        <f>J76/92</f>
        <v>651.41</v>
      </c>
    </row>
    <row r="77" spans="5:12">
      <c r="E77" s="1439"/>
      <c r="F77" s="474"/>
      <c r="G77" s="474"/>
      <c r="H77" s="427"/>
      <c r="I77" s="510">
        <f>I73+I74+I75+I76</f>
        <v>89196</v>
      </c>
      <c r="J77" s="510">
        <f>J73+J74+J75+J76</f>
        <v>258721</v>
      </c>
      <c r="K77" s="511">
        <f t="shared" si="2"/>
        <v>2.9</v>
      </c>
      <c r="L77" s="512">
        <f>J77/365</f>
        <v>708.82</v>
      </c>
    </row>
    <row r="78" spans="5:12">
      <c r="E78" s="1439"/>
      <c r="F78" s="1432" t="s">
        <v>231</v>
      </c>
      <c r="G78" s="1432" t="s">
        <v>229</v>
      </c>
      <c r="H78" s="427" t="s">
        <v>228</v>
      </c>
      <c r="I78" s="330">
        <v>48344</v>
      </c>
      <c r="J78" s="332">
        <v>104874</v>
      </c>
      <c r="K78" s="511">
        <f t="shared" si="2"/>
        <v>2.2000000000000002</v>
      </c>
      <c r="L78" s="512">
        <f>J78/90</f>
        <v>1165.27</v>
      </c>
    </row>
    <row r="79" spans="5:12">
      <c r="E79" s="1439"/>
      <c r="F79" s="1433"/>
      <c r="G79" s="1433"/>
      <c r="H79" s="427" t="s">
        <v>230</v>
      </c>
      <c r="I79" s="330">
        <v>61134</v>
      </c>
      <c r="J79" s="332">
        <v>128744</v>
      </c>
      <c r="K79" s="511">
        <f t="shared" si="2"/>
        <v>2.1</v>
      </c>
      <c r="L79" s="512">
        <f>J79/91</f>
        <v>1414.77</v>
      </c>
    </row>
    <row r="80" spans="5:12">
      <c r="E80" s="1439"/>
      <c r="F80" s="1433"/>
      <c r="G80" s="1433"/>
      <c r="H80" s="427" t="s">
        <v>231</v>
      </c>
      <c r="I80" s="330">
        <v>35815</v>
      </c>
      <c r="J80" s="332">
        <v>118636</v>
      </c>
      <c r="K80" s="511">
        <f t="shared" si="2"/>
        <v>3.3</v>
      </c>
      <c r="L80" s="512">
        <f>J80/92</f>
        <v>1289.52</v>
      </c>
    </row>
    <row r="81" spans="5:12">
      <c r="E81" s="1439"/>
      <c r="F81" s="1433"/>
      <c r="G81" s="1433"/>
      <c r="H81" s="427" t="s">
        <v>232</v>
      </c>
      <c r="I81" s="330">
        <v>32309</v>
      </c>
      <c r="J81" s="332">
        <v>106447</v>
      </c>
      <c r="K81" s="511">
        <f t="shared" si="2"/>
        <v>3.3</v>
      </c>
      <c r="L81" s="512">
        <f>J81/92</f>
        <v>1157.03</v>
      </c>
    </row>
    <row r="82" spans="5:12">
      <c r="E82" s="1439"/>
      <c r="F82" s="474"/>
      <c r="G82" s="474"/>
      <c r="H82" s="427"/>
      <c r="I82" s="510">
        <f>I83+I84+I85+I86</f>
        <v>314387</v>
      </c>
      <c r="J82" s="510">
        <f>J83+J84+J85+J86</f>
        <v>780363</v>
      </c>
      <c r="K82" s="511">
        <f t="shared" si="2"/>
        <v>2.5</v>
      </c>
      <c r="L82" s="512">
        <f>J82/365</f>
        <v>2137.98</v>
      </c>
    </row>
    <row r="83" spans="5:12" ht="15" thickBot="1">
      <c r="E83" s="1439"/>
      <c r="F83" s="1434" t="s">
        <v>232</v>
      </c>
      <c r="G83" s="1434" t="s">
        <v>229</v>
      </c>
      <c r="H83" s="427" t="s">
        <v>228</v>
      </c>
      <c r="I83" s="330">
        <v>73910</v>
      </c>
      <c r="J83" s="332">
        <v>186735</v>
      </c>
      <c r="K83" s="511">
        <f t="shared" si="2"/>
        <v>2.5</v>
      </c>
      <c r="L83" s="512">
        <f>J83/90</f>
        <v>2074.83</v>
      </c>
    </row>
    <row r="84" spans="5:12">
      <c r="E84" s="1439"/>
      <c r="F84" s="1433"/>
      <c r="G84" s="1433"/>
      <c r="H84" s="427" t="s">
        <v>230</v>
      </c>
      <c r="I84" s="330">
        <v>107765</v>
      </c>
      <c r="J84" s="332">
        <v>269125</v>
      </c>
      <c r="K84" s="511">
        <f t="shared" si="2"/>
        <v>2.5</v>
      </c>
      <c r="L84" s="512">
        <f>J84/91</f>
        <v>2957.42</v>
      </c>
    </row>
    <row r="85" spans="5:12">
      <c r="E85" s="1439"/>
      <c r="F85" s="1433"/>
      <c r="G85" s="1433"/>
      <c r="H85" s="427" t="s">
        <v>231</v>
      </c>
      <c r="I85" s="330">
        <v>41624</v>
      </c>
      <c r="J85" s="332">
        <v>94467</v>
      </c>
      <c r="K85" s="511">
        <f t="shared" si="2"/>
        <v>2.2999999999999998</v>
      </c>
      <c r="L85" s="512">
        <f>J85/92</f>
        <v>1026.82</v>
      </c>
    </row>
    <row r="86" spans="5:12" ht="15" thickBot="1">
      <c r="E86" s="1440"/>
      <c r="F86" s="1435"/>
      <c r="G86" s="1435"/>
      <c r="H86" s="430" t="s">
        <v>232</v>
      </c>
      <c r="I86" s="333">
        <v>91088</v>
      </c>
      <c r="J86" s="335">
        <v>230036</v>
      </c>
      <c r="K86" s="511">
        <f t="shared" si="2"/>
        <v>2.5</v>
      </c>
      <c r="L86" s="512">
        <f>J86/92</f>
        <v>2500.39</v>
      </c>
    </row>
  </sheetData>
  <mergeCells count="62">
    <mergeCell ref="F68:F71"/>
    <mergeCell ref="G68:G71"/>
    <mergeCell ref="F73:F76"/>
    <mergeCell ref="G73:G76"/>
    <mergeCell ref="J42:J56"/>
    <mergeCell ref="K42:K56"/>
    <mergeCell ref="L42:L44"/>
    <mergeCell ref="M42:M44"/>
    <mergeCell ref="L46:L48"/>
    <mergeCell ref="M46:M48"/>
    <mergeCell ref="L50:L52"/>
    <mergeCell ref="M50:M52"/>
    <mergeCell ref="L54:L56"/>
    <mergeCell ref="M54:M56"/>
    <mergeCell ref="J30:J41"/>
    <mergeCell ref="K30:K41"/>
    <mergeCell ref="L30:L32"/>
    <mergeCell ref="M30:M32"/>
    <mergeCell ref="L33:L35"/>
    <mergeCell ref="M33:M35"/>
    <mergeCell ref="L36:L38"/>
    <mergeCell ref="M36:M38"/>
    <mergeCell ref="L39:L41"/>
    <mergeCell ref="M39:M41"/>
    <mergeCell ref="L21:L23"/>
    <mergeCell ref="M21:M23"/>
    <mergeCell ref="L24:L26"/>
    <mergeCell ref="M24:M26"/>
    <mergeCell ref="L27:L29"/>
    <mergeCell ref="M27:M29"/>
    <mergeCell ref="I2:N3"/>
    <mergeCell ref="I5:I56"/>
    <mergeCell ref="J5:J16"/>
    <mergeCell ref="K5:K16"/>
    <mergeCell ref="L5:L7"/>
    <mergeCell ref="M5:M7"/>
    <mergeCell ref="L8:L10"/>
    <mergeCell ref="M8:M10"/>
    <mergeCell ref="L11:L13"/>
    <mergeCell ref="M11:M13"/>
    <mergeCell ref="L14:L16"/>
    <mergeCell ref="M14:M16"/>
    <mergeCell ref="J18:J29"/>
    <mergeCell ref="K18:K29"/>
    <mergeCell ref="L18:L20"/>
    <mergeCell ref="M18:M20"/>
    <mergeCell ref="F78:F81"/>
    <mergeCell ref="G78:G81"/>
    <mergeCell ref="F83:F86"/>
    <mergeCell ref="G83:G86"/>
    <mergeCell ref="A1:D1"/>
    <mergeCell ref="A9:A28"/>
    <mergeCell ref="B9:B12"/>
    <mergeCell ref="C9:C12"/>
    <mergeCell ref="B14:B18"/>
    <mergeCell ref="C14:C18"/>
    <mergeCell ref="B20:B23"/>
    <mergeCell ref="C20:C23"/>
    <mergeCell ref="B25:B28"/>
    <mergeCell ref="C25:C28"/>
    <mergeCell ref="E60:H61"/>
    <mergeCell ref="E68:E8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2:R407"/>
  <sheetViews>
    <sheetView rightToLeft="1" topLeftCell="A89" workbookViewId="0">
      <selection activeCell="A97" sqref="A97:N114"/>
    </sheetView>
  </sheetViews>
  <sheetFormatPr defaultRowHeight="14.25"/>
  <sheetData>
    <row r="2" spans="2:11">
      <c r="H2" s="464"/>
    </row>
    <row r="3" spans="2:11">
      <c r="B3" s="1447" t="s">
        <v>231</v>
      </c>
      <c r="C3" s="1447" t="s">
        <v>229</v>
      </c>
      <c r="D3" s="1447" t="s">
        <v>228</v>
      </c>
      <c r="E3" s="1447" t="s">
        <v>243</v>
      </c>
      <c r="F3" s="460" t="s">
        <v>244</v>
      </c>
      <c r="G3" s="461">
        <v>29</v>
      </c>
      <c r="H3" s="467">
        <v>1641</v>
      </c>
      <c r="I3" s="468">
        <v>3608</v>
      </c>
      <c r="J3">
        <v>289</v>
      </c>
      <c r="K3">
        <v>843</v>
      </c>
    </row>
    <row r="4" spans="2:11" s="121" customFormat="1">
      <c r="B4" s="1448"/>
      <c r="C4" s="1448"/>
      <c r="D4" s="1448"/>
      <c r="E4" s="1448"/>
      <c r="F4" s="460" t="s">
        <v>245</v>
      </c>
      <c r="G4" s="461">
        <v>28</v>
      </c>
      <c r="H4" s="467">
        <v>1572</v>
      </c>
      <c r="I4" s="468">
        <v>3471</v>
      </c>
      <c r="J4">
        <v>289</v>
      </c>
      <c r="K4">
        <v>843</v>
      </c>
    </row>
    <row r="5" spans="2:11" s="121" customFormat="1">
      <c r="B5" s="1448"/>
      <c r="C5" s="1448"/>
      <c r="D5" s="1448"/>
      <c r="E5" s="1448"/>
      <c r="F5" s="460" t="s">
        <v>246</v>
      </c>
      <c r="G5" s="461">
        <v>30</v>
      </c>
      <c r="H5" s="467">
        <v>1651</v>
      </c>
      <c r="I5" s="468">
        <v>3625</v>
      </c>
      <c r="J5">
        <v>289</v>
      </c>
      <c r="K5">
        <v>843</v>
      </c>
    </row>
    <row r="6" spans="2:11" s="121" customFormat="1" ht="15">
      <c r="B6" s="1448"/>
      <c r="C6" s="1448"/>
      <c r="D6" s="1448"/>
      <c r="E6" s="1448"/>
      <c r="H6" s="469">
        <f>SUM(H3:H5)/3</f>
        <v>1621</v>
      </c>
      <c r="I6" s="469">
        <f>SUM(I3:I5)/3</f>
        <v>3568</v>
      </c>
      <c r="J6" s="469">
        <f>SUM(J3:J5)/3</f>
        <v>289</v>
      </c>
      <c r="K6" s="469">
        <f>SUM(K3:K5)/3</f>
        <v>843</v>
      </c>
    </row>
    <row r="7" spans="2:11" s="121" customFormat="1">
      <c r="B7" s="1448"/>
      <c r="C7" s="1448"/>
      <c r="D7" s="1447" t="s">
        <v>230</v>
      </c>
      <c r="E7" s="1447" t="s">
        <v>243</v>
      </c>
      <c r="F7" s="460" t="s">
        <v>247</v>
      </c>
      <c r="G7" s="461">
        <v>28</v>
      </c>
      <c r="H7" s="467">
        <v>1572</v>
      </c>
      <c r="I7" s="468">
        <v>3471</v>
      </c>
      <c r="J7">
        <v>289</v>
      </c>
      <c r="K7">
        <v>843</v>
      </c>
    </row>
    <row r="8" spans="2:11" s="121" customFormat="1">
      <c r="B8" s="1448"/>
      <c r="C8" s="1448"/>
      <c r="D8" s="1448"/>
      <c r="E8" s="1448"/>
      <c r="F8" s="460" t="s">
        <v>248</v>
      </c>
      <c r="G8" s="461">
        <v>29</v>
      </c>
      <c r="H8" s="467">
        <v>1641</v>
      </c>
      <c r="I8" s="468">
        <v>3608</v>
      </c>
      <c r="J8">
        <v>289</v>
      </c>
      <c r="K8">
        <v>843</v>
      </c>
    </row>
    <row r="9" spans="2:11" s="121" customFormat="1">
      <c r="B9" s="1448"/>
      <c r="C9" s="1448"/>
      <c r="D9" s="1448"/>
      <c r="E9" s="1448"/>
      <c r="F9" s="460" t="s">
        <v>249</v>
      </c>
      <c r="G9" s="461">
        <v>28</v>
      </c>
      <c r="H9" s="467">
        <v>1572</v>
      </c>
      <c r="I9" s="468">
        <v>3471</v>
      </c>
      <c r="J9">
        <v>289</v>
      </c>
      <c r="K9">
        <v>843</v>
      </c>
    </row>
    <row r="10" spans="2:11" s="121" customFormat="1" ht="15">
      <c r="B10" s="1448"/>
      <c r="C10" s="1448"/>
      <c r="D10" s="466"/>
      <c r="E10" s="466"/>
      <c r="F10" s="460"/>
      <c r="G10" s="461"/>
      <c r="H10" s="469">
        <f>(H7+H8+H9)/3</f>
        <v>1595</v>
      </c>
      <c r="I10" s="469">
        <f>(I7+I8+I9)/3</f>
        <v>3517</v>
      </c>
      <c r="J10" s="469">
        <f>(J7+J8+J9)/3</f>
        <v>289</v>
      </c>
      <c r="K10" s="469">
        <f>(K7+K8+K9)/3</f>
        <v>843</v>
      </c>
    </row>
    <row r="11" spans="2:11" s="121" customFormat="1">
      <c r="B11" s="1448"/>
      <c r="C11" s="1448"/>
      <c r="D11" s="1447" t="s">
        <v>231</v>
      </c>
      <c r="E11" s="1447" t="s">
        <v>243</v>
      </c>
      <c r="F11" s="460" t="s">
        <v>250</v>
      </c>
      <c r="G11" s="461">
        <v>29</v>
      </c>
      <c r="H11" s="467">
        <v>1641</v>
      </c>
      <c r="I11" s="468">
        <v>3608</v>
      </c>
      <c r="J11">
        <v>289</v>
      </c>
      <c r="K11">
        <v>843</v>
      </c>
    </row>
    <row r="12" spans="2:11" s="121" customFormat="1">
      <c r="B12" s="1448"/>
      <c r="C12" s="1448"/>
      <c r="D12" s="1448"/>
      <c r="E12" s="1448"/>
      <c r="F12" s="460" t="s">
        <v>251</v>
      </c>
      <c r="G12" s="461">
        <v>24</v>
      </c>
      <c r="H12" s="467">
        <v>1519</v>
      </c>
      <c r="I12" s="468">
        <v>3356</v>
      </c>
      <c r="J12">
        <v>289</v>
      </c>
      <c r="K12">
        <v>843</v>
      </c>
    </row>
    <row r="13" spans="2:11" s="121" customFormat="1">
      <c r="B13" s="1448"/>
      <c r="C13" s="1448"/>
      <c r="D13" s="1448"/>
      <c r="E13" s="1448"/>
      <c r="F13" s="460" t="s">
        <v>252</v>
      </c>
      <c r="G13" s="461">
        <v>24</v>
      </c>
      <c r="H13" s="467">
        <v>1519</v>
      </c>
      <c r="I13" s="468">
        <v>3356</v>
      </c>
      <c r="J13">
        <v>289</v>
      </c>
      <c r="K13">
        <v>843</v>
      </c>
    </row>
    <row r="14" spans="2:11" s="121" customFormat="1" ht="15">
      <c r="B14" s="1448"/>
      <c r="C14" s="1448"/>
      <c r="D14" s="466"/>
      <c r="E14" s="466"/>
      <c r="F14" s="460"/>
      <c r="G14" s="461"/>
      <c r="H14" s="469">
        <f>(H11+H12+H13)/3</f>
        <v>1560</v>
      </c>
      <c r="I14" s="469">
        <f>(I11+I12+I13)/3</f>
        <v>3440</v>
      </c>
      <c r="J14" s="121">
        <f>(J11+J12+J13)/3</f>
        <v>289</v>
      </c>
      <c r="K14" s="121">
        <f>(K11+K12+K13)/3</f>
        <v>843</v>
      </c>
    </row>
    <row r="15" spans="2:11" s="121" customFormat="1">
      <c r="B15" s="1448"/>
      <c r="C15" s="1448"/>
      <c r="D15" s="1447" t="s">
        <v>232</v>
      </c>
      <c r="E15" s="1447" t="s">
        <v>243</v>
      </c>
      <c r="F15" s="460" t="s">
        <v>253</v>
      </c>
      <c r="G15" s="461">
        <v>26</v>
      </c>
      <c r="H15" s="467">
        <v>1631</v>
      </c>
      <c r="I15" s="468">
        <v>3572</v>
      </c>
      <c r="J15" s="121">
        <v>315</v>
      </c>
      <c r="K15" s="121">
        <v>941</v>
      </c>
    </row>
    <row r="16" spans="2:11" s="121" customFormat="1">
      <c r="B16" s="1448"/>
      <c r="C16" s="1448"/>
      <c r="D16" s="1448"/>
      <c r="E16" s="1448"/>
      <c r="F16" s="460" t="s">
        <v>254</v>
      </c>
      <c r="G16" s="461">
        <v>26</v>
      </c>
      <c r="H16" s="467">
        <v>1631</v>
      </c>
      <c r="I16" s="468">
        <v>3572</v>
      </c>
      <c r="J16" s="121">
        <v>315</v>
      </c>
      <c r="K16" s="121">
        <v>941</v>
      </c>
    </row>
    <row r="17" spans="2:11" s="121" customFormat="1">
      <c r="B17" s="1448"/>
      <c r="C17" s="1448"/>
      <c r="D17" s="1448"/>
      <c r="E17" s="1448"/>
      <c r="F17" s="460" t="s">
        <v>255</v>
      </c>
      <c r="G17" s="461">
        <v>24</v>
      </c>
      <c r="H17" s="467">
        <v>1612</v>
      </c>
      <c r="I17" s="468">
        <v>3534</v>
      </c>
      <c r="J17" s="121">
        <v>325</v>
      </c>
      <c r="K17" s="121">
        <v>981</v>
      </c>
    </row>
    <row r="18" spans="2:11" s="121" customFormat="1" ht="15">
      <c r="H18" s="469">
        <f>(H15+H16+H17)/3</f>
        <v>1625</v>
      </c>
      <c r="I18" s="469">
        <f>(I15+I16+I17)/3</f>
        <v>3559</v>
      </c>
      <c r="J18" s="121">
        <f>(J15+J16+J17)/3</f>
        <v>318.33333333333297</v>
      </c>
    </row>
    <row r="19" spans="2:11" s="121" customFormat="1">
      <c r="H19" s="465"/>
    </row>
    <row r="24" spans="2:11">
      <c r="G24" t="s">
        <v>228</v>
      </c>
      <c r="H24" t="s">
        <v>243</v>
      </c>
      <c r="I24" t="s">
        <v>244</v>
      </c>
      <c r="J24">
        <v>15</v>
      </c>
    </row>
    <row r="25" spans="2:11">
      <c r="I25" t="s">
        <v>245</v>
      </c>
      <c r="J25">
        <v>15</v>
      </c>
    </row>
    <row r="26" spans="2:11">
      <c r="I26" t="s">
        <v>246</v>
      </c>
      <c r="J26">
        <v>15</v>
      </c>
    </row>
    <row r="27" spans="2:11">
      <c r="G27" t="s">
        <v>230</v>
      </c>
      <c r="H27" t="s">
        <v>243</v>
      </c>
      <c r="I27" t="s">
        <v>247</v>
      </c>
      <c r="J27">
        <v>15</v>
      </c>
    </row>
    <row r="28" spans="2:11">
      <c r="I28" t="s">
        <v>248</v>
      </c>
      <c r="J28">
        <v>15</v>
      </c>
    </row>
    <row r="29" spans="2:11">
      <c r="I29" t="s">
        <v>249</v>
      </c>
      <c r="J29">
        <v>15</v>
      </c>
    </row>
    <row r="30" spans="2:11">
      <c r="G30" t="s">
        <v>231</v>
      </c>
      <c r="H30" t="s">
        <v>243</v>
      </c>
      <c r="I30" t="s">
        <v>250</v>
      </c>
      <c r="J30">
        <v>15</v>
      </c>
    </row>
    <row r="31" spans="2:11">
      <c r="I31" t="s">
        <v>251</v>
      </c>
      <c r="J31">
        <v>15</v>
      </c>
    </row>
    <row r="32" spans="2:11">
      <c r="I32" t="s">
        <v>252</v>
      </c>
      <c r="J32">
        <v>15</v>
      </c>
    </row>
    <row r="33" spans="7:10" s="121" customFormat="1">
      <c r="G33" s="121" t="s">
        <v>232</v>
      </c>
      <c r="H33" s="121" t="s">
        <v>243</v>
      </c>
      <c r="I33" s="121" t="s">
        <v>253</v>
      </c>
      <c r="J33" s="121">
        <v>15</v>
      </c>
    </row>
    <row r="34" spans="7:10" s="121" customFormat="1">
      <c r="I34" s="121" t="s">
        <v>254</v>
      </c>
      <c r="J34" s="121">
        <v>15</v>
      </c>
    </row>
    <row r="35" spans="7:10" s="121" customFormat="1">
      <c r="I35" s="121" t="s">
        <v>255</v>
      </c>
      <c r="J35" s="121">
        <v>15</v>
      </c>
    </row>
    <row r="36" spans="7:10" s="121" customFormat="1"/>
    <row r="37" spans="7:10" s="121" customFormat="1"/>
    <row r="38" spans="7:10" s="121" customFormat="1"/>
    <row r="39" spans="7:10" s="121" customFormat="1"/>
    <row r="40" spans="7:10" s="121" customFormat="1"/>
    <row r="41" spans="7:10" s="121" customFormat="1"/>
    <row r="42" spans="7:10" s="121" customFormat="1"/>
    <row r="43" spans="7:10" s="121" customFormat="1"/>
    <row r="44" spans="7:10" s="121" customFormat="1"/>
    <row r="54" spans="1:18" ht="15" thickBot="1"/>
    <row r="55" spans="1:18" ht="24.75" thickBot="1">
      <c r="A55" s="1450" t="s">
        <v>86</v>
      </c>
      <c r="B55" s="1451"/>
      <c r="C55" s="1451"/>
      <c r="D55" s="1451"/>
      <c r="E55" s="1451"/>
      <c r="F55" s="1452"/>
      <c r="G55" s="475" t="s">
        <v>267</v>
      </c>
      <c r="H55" s="476" t="s">
        <v>265</v>
      </c>
      <c r="I55" s="477"/>
      <c r="J55" s="1463" t="s">
        <v>86</v>
      </c>
      <c r="K55" s="1464"/>
      <c r="L55" s="1464"/>
      <c r="M55" s="1464"/>
      <c r="N55" s="1464"/>
      <c r="O55" s="1465"/>
      <c r="P55" s="484" t="s">
        <v>267</v>
      </c>
      <c r="Q55" s="485" t="s">
        <v>265</v>
      </c>
      <c r="R55" s="486"/>
    </row>
    <row r="56" spans="1:18" ht="15" thickBot="1">
      <c r="A56" s="1453"/>
      <c r="B56" s="1454"/>
      <c r="C56" s="1454"/>
      <c r="D56" s="1454"/>
      <c r="E56" s="1454"/>
      <c r="F56" s="1455"/>
      <c r="G56" s="478" t="s">
        <v>226</v>
      </c>
      <c r="H56" s="479" t="s">
        <v>226</v>
      </c>
      <c r="I56" s="477"/>
      <c r="J56" s="1466"/>
      <c r="K56" s="1467"/>
      <c r="L56" s="1467"/>
      <c r="M56" s="1467"/>
      <c r="N56" s="1467"/>
      <c r="O56" s="1468"/>
      <c r="P56" s="488" t="s">
        <v>226</v>
      </c>
      <c r="Q56" s="489" t="s">
        <v>226</v>
      </c>
      <c r="R56" s="486"/>
    </row>
    <row r="57" spans="1:18" s="121" customFormat="1" ht="15" thickBot="1">
      <c r="A57" s="1456" t="s">
        <v>227</v>
      </c>
      <c r="B57" s="1458" t="s">
        <v>247</v>
      </c>
      <c r="C57" s="1458" t="s">
        <v>229</v>
      </c>
      <c r="D57" s="1460" t="s">
        <v>228</v>
      </c>
      <c r="E57" s="1460" t="s">
        <v>243</v>
      </c>
      <c r="F57" s="480" t="s">
        <v>244</v>
      </c>
      <c r="G57" s="327">
        <v>3147</v>
      </c>
      <c r="H57" s="329">
        <v>6880</v>
      </c>
      <c r="I57" s="477"/>
      <c r="J57" s="1469" t="s">
        <v>227</v>
      </c>
      <c r="K57" s="1471" t="s">
        <v>245</v>
      </c>
      <c r="L57" s="1471" t="s">
        <v>229</v>
      </c>
      <c r="M57" s="1473" t="s">
        <v>228</v>
      </c>
      <c r="N57" s="1473" t="s">
        <v>243</v>
      </c>
      <c r="O57" s="490" t="s">
        <v>244</v>
      </c>
      <c r="P57" s="491">
        <v>1545</v>
      </c>
      <c r="Q57" s="492">
        <v>3319</v>
      </c>
      <c r="R57" s="486"/>
    </row>
    <row r="58" spans="1:18" s="121" customFormat="1">
      <c r="A58" s="1457"/>
      <c r="B58" s="1459"/>
      <c r="C58" s="1459"/>
      <c r="D58" s="1459"/>
      <c r="E58" s="1459"/>
      <c r="F58" s="481" t="s">
        <v>245</v>
      </c>
      <c r="G58" s="330">
        <v>3147</v>
      </c>
      <c r="H58" s="332">
        <v>6881</v>
      </c>
      <c r="I58" s="477"/>
      <c r="J58" s="1470"/>
      <c r="K58" s="1472"/>
      <c r="L58" s="1472"/>
      <c r="M58" s="1472"/>
      <c r="N58" s="1472"/>
      <c r="O58" s="493" t="s">
        <v>245</v>
      </c>
      <c r="P58" s="494">
        <v>1587</v>
      </c>
      <c r="Q58" s="495">
        <v>3412</v>
      </c>
      <c r="R58" s="486"/>
    </row>
    <row r="59" spans="1:18" s="121" customFormat="1">
      <c r="A59" s="1457"/>
      <c r="B59" s="1459"/>
      <c r="C59" s="1459"/>
      <c r="D59" s="1459"/>
      <c r="E59" s="1459"/>
      <c r="F59" s="481" t="s">
        <v>246</v>
      </c>
      <c r="G59" s="330">
        <v>3147</v>
      </c>
      <c r="H59" s="332">
        <v>6881</v>
      </c>
      <c r="I59" s="477"/>
      <c r="J59" s="1470"/>
      <c r="K59" s="1472"/>
      <c r="L59" s="1472"/>
      <c r="M59" s="1472"/>
      <c r="N59" s="1472"/>
      <c r="O59" s="493" t="s">
        <v>246</v>
      </c>
      <c r="P59" s="494">
        <v>1587</v>
      </c>
      <c r="Q59" s="495">
        <v>3412</v>
      </c>
      <c r="R59" s="486"/>
    </row>
    <row r="60" spans="1:18" s="121" customFormat="1">
      <c r="A60" s="1457"/>
      <c r="B60" s="1459"/>
      <c r="C60" s="1459"/>
      <c r="D60" s="483"/>
      <c r="E60" s="483"/>
      <c r="F60" s="481"/>
      <c r="G60" s="457">
        <f>(G57+G58+G59)/3</f>
        <v>3147</v>
      </c>
      <c r="H60" s="457">
        <f>(H57+H58+H59)/3</f>
        <v>6881</v>
      </c>
      <c r="I60" s="477"/>
      <c r="J60" s="1470"/>
      <c r="K60" s="1472"/>
      <c r="L60" s="1472"/>
      <c r="M60" s="1474" t="s">
        <v>230</v>
      </c>
      <c r="N60" s="1474" t="s">
        <v>243</v>
      </c>
      <c r="O60" s="493" t="s">
        <v>247</v>
      </c>
      <c r="P60" s="494">
        <v>1542</v>
      </c>
      <c r="Q60" s="495">
        <v>3331</v>
      </c>
      <c r="R60" s="486"/>
    </row>
    <row r="61" spans="1:18" s="121" customFormat="1">
      <c r="A61" s="1457"/>
      <c r="B61" s="1459"/>
      <c r="C61" s="1459"/>
      <c r="D61" s="1461" t="s">
        <v>230</v>
      </c>
      <c r="E61" s="1461" t="s">
        <v>243</v>
      </c>
      <c r="F61" s="481" t="s">
        <v>247</v>
      </c>
      <c r="G61" s="330">
        <v>3139</v>
      </c>
      <c r="H61" s="332">
        <v>6851</v>
      </c>
      <c r="I61" s="477"/>
      <c r="J61" s="1470"/>
      <c r="K61" s="1472"/>
      <c r="L61" s="1472"/>
      <c r="M61" s="1472"/>
      <c r="N61" s="1472"/>
      <c r="O61" s="493" t="s">
        <v>248</v>
      </c>
      <c r="P61" s="494">
        <v>1598</v>
      </c>
      <c r="Q61" s="495">
        <v>3452</v>
      </c>
      <c r="R61" s="486"/>
    </row>
    <row r="62" spans="1:18" s="121" customFormat="1">
      <c r="A62" s="1457"/>
      <c r="B62" s="1459"/>
      <c r="C62" s="1459"/>
      <c r="D62" s="1459"/>
      <c r="E62" s="1459"/>
      <c r="F62" s="481" t="s">
        <v>248</v>
      </c>
      <c r="G62" s="330">
        <v>3218</v>
      </c>
      <c r="H62" s="332">
        <v>7011</v>
      </c>
      <c r="I62" s="477"/>
      <c r="J62" s="1470"/>
      <c r="K62" s="1472"/>
      <c r="L62" s="1472"/>
      <c r="M62" s="1472"/>
      <c r="N62" s="1472"/>
      <c r="O62" s="493" t="s">
        <v>249</v>
      </c>
      <c r="P62" s="494">
        <v>1565</v>
      </c>
      <c r="Q62" s="495">
        <v>3385</v>
      </c>
      <c r="R62" s="486"/>
    </row>
    <row r="63" spans="1:18" s="121" customFormat="1">
      <c r="A63" s="1457"/>
      <c r="B63" s="1459"/>
      <c r="C63" s="1459"/>
      <c r="D63" s="1459"/>
      <c r="E63" s="1459"/>
      <c r="F63" s="481" t="s">
        <v>249</v>
      </c>
      <c r="G63" s="330">
        <v>3218</v>
      </c>
      <c r="H63" s="332">
        <v>7011</v>
      </c>
      <c r="I63" s="477"/>
      <c r="J63" s="1470"/>
      <c r="K63" s="1472"/>
      <c r="L63" s="1472"/>
      <c r="M63" s="1474" t="s">
        <v>231</v>
      </c>
      <c r="N63" s="1474" t="s">
        <v>243</v>
      </c>
      <c r="O63" s="493" t="s">
        <v>250</v>
      </c>
      <c r="P63" s="494">
        <v>1592</v>
      </c>
      <c r="Q63" s="495">
        <v>3452</v>
      </c>
      <c r="R63" s="486"/>
    </row>
    <row r="64" spans="1:18" s="121" customFormat="1">
      <c r="A64" s="1457"/>
      <c r="B64" s="1459"/>
      <c r="C64" s="1459"/>
      <c r="D64" s="483"/>
      <c r="E64" s="483"/>
      <c r="F64" s="481"/>
      <c r="G64" s="457">
        <f>(G61+G62+G63)/3</f>
        <v>3192</v>
      </c>
      <c r="H64" s="457">
        <f>(H61+H62+H63)/3</f>
        <v>6958</v>
      </c>
      <c r="I64" s="477"/>
      <c r="J64" s="1470"/>
      <c r="K64" s="1472"/>
      <c r="L64" s="1472"/>
      <c r="M64" s="1472"/>
      <c r="N64" s="1472"/>
      <c r="O64" s="493" t="s">
        <v>251</v>
      </c>
      <c r="P64" s="494">
        <v>1565</v>
      </c>
      <c r="Q64" s="495">
        <v>3385</v>
      </c>
      <c r="R64" s="486"/>
    </row>
    <row r="65" spans="1:18" s="121" customFormat="1">
      <c r="A65" s="1457"/>
      <c r="B65" s="1459"/>
      <c r="C65" s="1459"/>
      <c r="D65" s="1461" t="s">
        <v>231</v>
      </c>
      <c r="E65" s="1461" t="s">
        <v>243</v>
      </c>
      <c r="F65" s="481" t="s">
        <v>250</v>
      </c>
      <c r="G65" s="330">
        <v>3218</v>
      </c>
      <c r="H65" s="332">
        <v>7011</v>
      </c>
      <c r="I65" s="477"/>
      <c r="J65" s="1470"/>
      <c r="K65" s="1472"/>
      <c r="L65" s="1472"/>
      <c r="M65" s="1472"/>
      <c r="N65" s="1472"/>
      <c r="O65" s="493" t="s">
        <v>252</v>
      </c>
      <c r="P65" s="494">
        <v>1598</v>
      </c>
      <c r="Q65" s="495">
        <v>3452</v>
      </c>
      <c r="R65" s="486"/>
    </row>
    <row r="66" spans="1:18" s="121" customFormat="1" ht="15" thickBot="1">
      <c r="A66" s="1457"/>
      <c r="B66" s="1459"/>
      <c r="C66" s="1459"/>
      <c r="D66" s="1459"/>
      <c r="E66" s="1459"/>
      <c r="F66" s="481" t="s">
        <v>251</v>
      </c>
      <c r="G66" s="330">
        <v>3218</v>
      </c>
      <c r="H66" s="332">
        <v>7011</v>
      </c>
      <c r="I66" s="477"/>
      <c r="J66" s="1470"/>
      <c r="K66" s="1472"/>
      <c r="L66" s="1472"/>
      <c r="M66" s="1475" t="s">
        <v>232</v>
      </c>
      <c r="N66" s="1475" t="s">
        <v>243</v>
      </c>
      <c r="O66" s="493" t="s">
        <v>253</v>
      </c>
      <c r="P66" s="494">
        <v>1592</v>
      </c>
      <c r="Q66" s="495">
        <v>3432</v>
      </c>
      <c r="R66" s="486"/>
    </row>
    <row r="67" spans="1:18" s="121" customFormat="1">
      <c r="A67" s="1457"/>
      <c r="B67" s="1459"/>
      <c r="C67" s="1459"/>
      <c r="D67" s="1459"/>
      <c r="E67" s="1459"/>
      <c r="F67" s="481" t="s">
        <v>252</v>
      </c>
      <c r="G67" s="330">
        <v>3218</v>
      </c>
      <c r="H67" s="332">
        <v>7011</v>
      </c>
      <c r="I67" s="477"/>
      <c r="J67" s="1470"/>
      <c r="K67" s="1472"/>
      <c r="L67" s="1472"/>
      <c r="M67" s="1472"/>
      <c r="N67" s="1472"/>
      <c r="O67" s="493" t="s">
        <v>254</v>
      </c>
      <c r="P67" s="494">
        <v>1592</v>
      </c>
      <c r="Q67" s="495">
        <v>3452</v>
      </c>
      <c r="R67" s="486"/>
    </row>
    <row r="68" spans="1:18" s="121" customFormat="1" ht="15" thickBot="1">
      <c r="A68" s="1457"/>
      <c r="B68" s="1459"/>
      <c r="C68" s="1459"/>
      <c r="D68" s="483"/>
      <c r="E68" s="483"/>
      <c r="F68" s="481"/>
      <c r="G68" s="330">
        <f>(G65+G66+G67)/3</f>
        <v>3218</v>
      </c>
      <c r="H68" s="330">
        <f>(H65+H66+H67)/3</f>
        <v>7011</v>
      </c>
      <c r="I68" s="477"/>
      <c r="J68" s="1466"/>
      <c r="K68" s="1467"/>
      <c r="L68" s="1467"/>
      <c r="M68" s="1467"/>
      <c r="N68" s="1467"/>
      <c r="O68" s="496" t="s">
        <v>255</v>
      </c>
      <c r="P68" s="497">
        <v>1536</v>
      </c>
      <c r="Q68" s="498">
        <v>3331</v>
      </c>
      <c r="R68" s="486"/>
    </row>
    <row r="69" spans="1:18" s="121" customFormat="1" ht="15" thickBot="1">
      <c r="A69" s="1457"/>
      <c r="B69" s="1459"/>
      <c r="C69" s="1459"/>
      <c r="D69" s="1462" t="s">
        <v>232</v>
      </c>
      <c r="E69" s="1462" t="s">
        <v>243</v>
      </c>
      <c r="F69" s="481" t="s">
        <v>253</v>
      </c>
      <c r="G69" s="330">
        <v>3218</v>
      </c>
      <c r="H69" s="332">
        <v>7011</v>
      </c>
      <c r="I69" s="477"/>
    </row>
    <row r="70" spans="1:18">
      <c r="A70" s="1457"/>
      <c r="B70" s="1459"/>
      <c r="C70" s="1459"/>
      <c r="D70" s="1459"/>
      <c r="E70" s="1459"/>
      <c r="F70" s="481" t="s">
        <v>254</v>
      </c>
      <c r="G70" s="330">
        <v>3218</v>
      </c>
      <c r="H70" s="332">
        <v>7011</v>
      </c>
      <c r="I70" s="477"/>
    </row>
    <row r="71" spans="1:18" ht="15" thickBot="1">
      <c r="A71" s="1453"/>
      <c r="B71" s="1454"/>
      <c r="C71" s="1454"/>
      <c r="D71" s="1454"/>
      <c r="E71" s="1454"/>
      <c r="F71" s="482" t="s">
        <v>255</v>
      </c>
      <c r="G71" s="333">
        <v>3218</v>
      </c>
      <c r="H71" s="335">
        <v>7011</v>
      </c>
      <c r="I71" s="477"/>
    </row>
    <row r="73" spans="1:18" ht="15" thickBot="1"/>
    <row r="74" spans="1:18" ht="24.75" thickBot="1">
      <c r="A74" s="1463" t="s">
        <v>86</v>
      </c>
      <c r="B74" s="1464"/>
      <c r="C74" s="1464"/>
      <c r="D74" s="1464"/>
      <c r="E74" s="1464"/>
      <c r="F74" s="1465"/>
      <c r="G74" s="484" t="s">
        <v>267</v>
      </c>
      <c r="H74" s="485" t="s">
        <v>265</v>
      </c>
      <c r="I74" s="486"/>
    </row>
    <row r="75" spans="1:18" ht="15" thickBot="1">
      <c r="A75" s="1466"/>
      <c r="B75" s="1467"/>
      <c r="C75" s="1467"/>
      <c r="D75" s="1467"/>
      <c r="E75" s="1467"/>
      <c r="F75" s="1468"/>
      <c r="G75" s="488" t="s">
        <v>226</v>
      </c>
      <c r="H75" s="489" t="s">
        <v>226</v>
      </c>
      <c r="I75" s="486"/>
    </row>
    <row r="76" spans="1:18" ht="15" thickBot="1">
      <c r="A76" s="1469" t="s">
        <v>227</v>
      </c>
      <c r="B76" s="1471" t="s">
        <v>245</v>
      </c>
      <c r="C76" s="1471" t="s">
        <v>229</v>
      </c>
      <c r="D76" s="1473" t="s">
        <v>228</v>
      </c>
      <c r="E76" s="499">
        <v>34</v>
      </c>
      <c r="F76" s="490" t="s">
        <v>244</v>
      </c>
      <c r="G76" s="126">
        <v>1545</v>
      </c>
      <c r="H76" s="128">
        <v>3319</v>
      </c>
      <c r="I76" s="486"/>
    </row>
    <row r="77" spans="1:18">
      <c r="A77" s="1470"/>
      <c r="B77" s="1472"/>
      <c r="C77" s="1472"/>
      <c r="D77" s="1472"/>
      <c r="E77" s="500">
        <v>35</v>
      </c>
      <c r="F77" s="493" t="s">
        <v>245</v>
      </c>
      <c r="G77" s="129">
        <v>1587</v>
      </c>
      <c r="H77" s="131">
        <v>3412</v>
      </c>
      <c r="I77" s="486"/>
    </row>
    <row r="78" spans="1:18" s="121" customFormat="1">
      <c r="A78" s="1470"/>
      <c r="B78" s="1472"/>
      <c r="C78" s="1472"/>
      <c r="D78" s="1472"/>
      <c r="E78" s="500">
        <v>35</v>
      </c>
      <c r="F78" s="493" t="s">
        <v>246</v>
      </c>
      <c r="G78" s="129">
        <v>1587</v>
      </c>
      <c r="H78" s="131">
        <v>3412</v>
      </c>
      <c r="I78" s="486"/>
    </row>
    <row r="79" spans="1:18" s="121" customFormat="1">
      <c r="A79" s="1470"/>
      <c r="B79" s="1472"/>
      <c r="C79" s="1472"/>
      <c r="D79" s="503"/>
      <c r="E79" s="500"/>
      <c r="F79" s="493"/>
      <c r="G79" s="129">
        <f>(G76+G77+G78)/3</f>
        <v>1573</v>
      </c>
      <c r="H79" s="129">
        <f>(H76+H77+H78)/3</f>
        <v>3381</v>
      </c>
      <c r="I79" s="486"/>
    </row>
    <row r="80" spans="1:18" s="121" customFormat="1">
      <c r="A80" s="1470"/>
      <c r="B80" s="1472"/>
      <c r="C80" s="1472"/>
      <c r="D80" s="1474" t="s">
        <v>230</v>
      </c>
      <c r="E80" s="501">
        <v>34</v>
      </c>
      <c r="F80" s="493" t="s">
        <v>247</v>
      </c>
      <c r="G80" s="129">
        <v>1542</v>
      </c>
      <c r="H80" s="131">
        <v>3331</v>
      </c>
      <c r="I80" s="486">
        <v>-3</v>
      </c>
    </row>
    <row r="81" spans="1:9" s="121" customFormat="1">
      <c r="A81" s="1470"/>
      <c r="B81" s="1472"/>
      <c r="C81" s="1472"/>
      <c r="D81" s="1472"/>
      <c r="E81" s="500">
        <v>36</v>
      </c>
      <c r="F81" s="493" t="s">
        <v>248</v>
      </c>
      <c r="G81" s="93">
        <v>1598</v>
      </c>
      <c r="H81" s="417">
        <v>3452</v>
      </c>
      <c r="I81" s="486"/>
    </row>
    <row r="82" spans="1:9" s="121" customFormat="1">
      <c r="A82" s="1470"/>
      <c r="B82" s="1472"/>
      <c r="C82" s="1472"/>
      <c r="D82" s="1472"/>
      <c r="E82" s="500">
        <v>35</v>
      </c>
      <c r="F82" s="493" t="s">
        <v>249</v>
      </c>
      <c r="G82" s="129">
        <v>1565</v>
      </c>
      <c r="H82" s="131">
        <v>3385</v>
      </c>
      <c r="I82" s="486"/>
    </row>
    <row r="83" spans="1:9" s="121" customFormat="1">
      <c r="A83" s="1470"/>
      <c r="B83" s="1472"/>
      <c r="C83" s="1472"/>
      <c r="D83" s="503"/>
      <c r="E83" s="500"/>
      <c r="F83" s="493"/>
      <c r="G83" s="457">
        <f>(G80+G81+G82)/3</f>
        <v>1568</v>
      </c>
      <c r="H83" s="457">
        <f>(H80+H81+H82)/3</f>
        <v>3389</v>
      </c>
      <c r="I83" s="486"/>
    </row>
    <row r="84" spans="1:9" s="121" customFormat="1">
      <c r="A84" s="1470"/>
      <c r="B84" s="1472"/>
      <c r="C84" s="1472"/>
      <c r="D84" s="1474" t="s">
        <v>231</v>
      </c>
      <c r="E84" s="501">
        <v>36</v>
      </c>
      <c r="F84" s="493" t="s">
        <v>250</v>
      </c>
      <c r="G84" s="129">
        <v>1592</v>
      </c>
      <c r="H84" s="131">
        <v>3452</v>
      </c>
      <c r="I84" s="486"/>
    </row>
    <row r="85" spans="1:9" s="121" customFormat="1">
      <c r="A85" s="1470"/>
      <c r="B85" s="1472"/>
      <c r="C85" s="1472"/>
      <c r="D85" s="1472"/>
      <c r="E85" s="500">
        <v>35</v>
      </c>
      <c r="F85" s="493" t="s">
        <v>251</v>
      </c>
      <c r="G85" s="129">
        <v>1565</v>
      </c>
      <c r="H85" s="131">
        <v>3385</v>
      </c>
      <c r="I85" s="486"/>
    </row>
    <row r="86" spans="1:9" s="121" customFormat="1">
      <c r="A86" s="1470"/>
      <c r="B86" s="1472"/>
      <c r="C86" s="1472"/>
      <c r="D86" s="1472"/>
      <c r="E86" s="500">
        <v>36</v>
      </c>
      <c r="F86" s="493" t="s">
        <v>252</v>
      </c>
      <c r="G86" s="93">
        <v>1598</v>
      </c>
      <c r="H86" s="417">
        <v>3452</v>
      </c>
      <c r="I86" s="486"/>
    </row>
    <row r="87" spans="1:9" s="121" customFormat="1">
      <c r="A87" s="1470"/>
      <c r="B87" s="1472"/>
      <c r="C87" s="1472"/>
      <c r="D87" s="503"/>
      <c r="E87" s="500"/>
      <c r="F87" s="493"/>
      <c r="G87" s="457">
        <f>(G84+G85+G86)/3</f>
        <v>1585</v>
      </c>
      <c r="H87" s="457">
        <f>(H84+H85+H86)/3</f>
        <v>3430</v>
      </c>
      <c r="I87" s="486"/>
    </row>
    <row r="88" spans="1:9" s="121" customFormat="1" ht="15" thickBot="1">
      <c r="A88" s="1470"/>
      <c r="B88" s="1472"/>
      <c r="C88" s="1472"/>
      <c r="D88" s="1475" t="s">
        <v>232</v>
      </c>
      <c r="E88" s="501">
        <v>36</v>
      </c>
      <c r="F88" s="493" t="s">
        <v>253</v>
      </c>
      <c r="G88" s="93">
        <v>1592</v>
      </c>
      <c r="H88" s="417">
        <v>3432</v>
      </c>
      <c r="I88" s="486"/>
    </row>
    <row r="89" spans="1:9" s="121" customFormat="1">
      <c r="A89" s="1470"/>
      <c r="B89" s="1472"/>
      <c r="C89" s="1472"/>
      <c r="D89" s="1472"/>
      <c r="E89" s="500">
        <v>36</v>
      </c>
      <c r="F89" s="493" t="s">
        <v>254</v>
      </c>
      <c r="G89" s="93">
        <v>1592</v>
      </c>
      <c r="H89" s="417">
        <v>3452</v>
      </c>
      <c r="I89" s="486"/>
    </row>
    <row r="90" spans="1:9" s="121" customFormat="1" ht="15" thickBot="1">
      <c r="A90" s="1466"/>
      <c r="B90" s="1467"/>
      <c r="C90" s="1467"/>
      <c r="D90" s="1467"/>
      <c r="E90" s="502">
        <v>34</v>
      </c>
      <c r="F90" s="496" t="s">
        <v>255</v>
      </c>
      <c r="G90" s="132">
        <v>1536</v>
      </c>
      <c r="H90" s="134">
        <v>3331</v>
      </c>
      <c r="I90" s="486"/>
    </row>
    <row r="91" spans="1:9" s="121" customFormat="1">
      <c r="G91" s="504">
        <f>(G90+G89+G88)/3</f>
        <v>1573</v>
      </c>
      <c r="H91" s="504">
        <f>(H90+H89+H88)/3</f>
        <v>3405</v>
      </c>
    </row>
    <row r="92" spans="1:9" s="121" customFormat="1"/>
    <row r="93" spans="1:9" s="121" customFormat="1"/>
    <row r="94" spans="1:9" s="121" customFormat="1"/>
    <row r="95" spans="1:9" s="121" customFormat="1"/>
    <row r="96" spans="1:9" s="121" customFormat="1"/>
    <row r="97" spans="15:15" s="121" customFormat="1">
      <c r="O97" s="486"/>
    </row>
    <row r="98" spans="15:15" s="121" customFormat="1">
      <c r="O98" s="486"/>
    </row>
    <row r="99" spans="15:15">
      <c r="O99" s="486"/>
    </row>
    <row r="100" spans="15:15">
      <c r="O100" s="486"/>
    </row>
    <row r="101" spans="15:15">
      <c r="O101" s="486"/>
    </row>
    <row r="102" spans="15:15">
      <c r="O102" s="486"/>
    </row>
    <row r="103" spans="15:15">
      <c r="O103" s="486"/>
    </row>
    <row r="104" spans="15:15">
      <c r="O104" s="486"/>
    </row>
    <row r="105" spans="15:15">
      <c r="O105" s="486"/>
    </row>
    <row r="106" spans="15:15">
      <c r="O106" s="486"/>
    </row>
    <row r="107" spans="15:15">
      <c r="O107" s="486"/>
    </row>
    <row r="108" spans="15:15">
      <c r="O108" s="486"/>
    </row>
    <row r="109" spans="15:15">
      <c r="O109" s="486"/>
    </row>
    <row r="110" spans="15:15">
      <c r="O110" s="486"/>
    </row>
    <row r="111" spans="15:15">
      <c r="O111" s="486"/>
    </row>
    <row r="112" spans="15:15" s="121" customFormat="1">
      <c r="O112" s="486"/>
    </row>
    <row r="113" spans="15:15" s="121" customFormat="1">
      <c r="O113" s="486"/>
    </row>
    <row r="114" spans="15:15" s="121" customFormat="1">
      <c r="O114" s="486"/>
    </row>
    <row r="115" spans="15:15" s="121" customFormat="1"/>
    <row r="116" spans="15:15" s="121" customFormat="1"/>
    <row r="117" spans="15:15" s="121" customFormat="1"/>
    <row r="118" spans="15:15" s="121" customFormat="1"/>
    <row r="119" spans="15:15" s="121" customFormat="1"/>
    <row r="120" spans="15:15" s="121" customFormat="1"/>
    <row r="121" spans="15:15" s="121" customFormat="1"/>
    <row r="122" spans="15:15" s="121" customFormat="1"/>
    <row r="123" spans="15:15" s="121" customFormat="1"/>
    <row r="136" s="121" customFormat="1"/>
    <row r="137" s="121" customFormat="1"/>
    <row r="138" s="121" customFormat="1"/>
    <row r="139" s="121" customFormat="1"/>
    <row r="140" s="121" customFormat="1"/>
    <row r="141" s="121" customFormat="1"/>
    <row r="142" s="121" customFormat="1"/>
    <row r="143" s="121" customFormat="1"/>
    <row r="144" s="121" customFormat="1"/>
    <row r="145" s="121" customFormat="1"/>
    <row r="146" s="121" customFormat="1"/>
    <row r="147" s="121" customFormat="1"/>
    <row r="148" s="121" customFormat="1"/>
    <row r="149" s="121" customFormat="1"/>
    <row r="150" s="121" customFormat="1"/>
    <row r="151" s="121" customFormat="1"/>
    <row r="152" s="121" customFormat="1"/>
    <row r="153" s="121" customFormat="1"/>
    <row r="154" s="121" customFormat="1"/>
    <row r="155" s="121" customFormat="1"/>
    <row r="156" s="121" customFormat="1"/>
    <row r="157" s="121" customFormat="1"/>
    <row r="158" s="121" customFormat="1"/>
    <row r="159" s="121" customFormat="1"/>
    <row r="172" s="121" customFormat="1"/>
    <row r="173" s="121" customFormat="1"/>
    <row r="174" s="121" customFormat="1"/>
    <row r="175" s="121" customFormat="1"/>
    <row r="176" s="121" customFormat="1"/>
    <row r="177" s="121" customFormat="1"/>
    <row r="178" s="121" customFormat="1"/>
    <row r="179" s="121" customFormat="1"/>
    <row r="180" s="121" customFormat="1"/>
    <row r="181" s="121" customFormat="1"/>
    <row r="182" s="121" customFormat="1"/>
    <row r="183" s="121" customFormat="1"/>
    <row r="184" s="121" customFormat="1"/>
    <row r="185" s="121" customFormat="1"/>
    <row r="186" s="121" customFormat="1"/>
    <row r="187" s="121" customFormat="1"/>
    <row r="188" s="121" customFormat="1"/>
    <row r="189" s="121" customFormat="1"/>
    <row r="190" s="121" customFormat="1"/>
    <row r="191" s="121" customFormat="1"/>
    <row r="192" s="121" customFormat="1"/>
    <row r="193" s="121" customFormat="1"/>
    <row r="194" s="121" customFormat="1"/>
    <row r="195" s="121" customFormat="1"/>
    <row r="208" s="121" customFormat="1"/>
    <row r="209" s="121" customFormat="1"/>
    <row r="210" s="121" customFormat="1"/>
    <row r="211" s="121" customFormat="1"/>
    <row r="212" s="121" customFormat="1"/>
    <row r="213" s="121" customFormat="1"/>
    <row r="214" s="121" customFormat="1"/>
    <row r="215" s="121" customFormat="1"/>
    <row r="216" s="121" customFormat="1"/>
    <row r="217" s="121" customFormat="1"/>
    <row r="218" s="121" customFormat="1"/>
    <row r="231" s="121" customFormat="1"/>
    <row r="232" s="121" customFormat="1"/>
    <row r="233" s="121" customFormat="1"/>
    <row r="234" s="121" customFormat="1"/>
    <row r="235" s="121" customFormat="1"/>
    <row r="236" s="121" customFormat="1"/>
    <row r="237" s="121" customFormat="1"/>
    <row r="238" s="121" customFormat="1"/>
    <row r="239" s="121" customFormat="1"/>
    <row r="240" s="121" customFormat="1"/>
    <row r="241" s="121" customFormat="1"/>
    <row r="242" s="121" customFormat="1"/>
    <row r="255" s="121" customFormat="1"/>
    <row r="256" s="121" customFormat="1"/>
    <row r="257" s="121" customFormat="1"/>
    <row r="258" s="121" customFormat="1"/>
    <row r="259" s="121" customFormat="1"/>
    <row r="260" s="121" customFormat="1"/>
    <row r="261" s="121" customFormat="1"/>
    <row r="262" s="121" customFormat="1"/>
    <row r="263" s="121" customFormat="1"/>
    <row r="264" s="121" customFormat="1"/>
    <row r="265" s="121" customFormat="1"/>
    <row r="266" s="121" customFormat="1"/>
    <row r="279" s="121" customFormat="1"/>
    <row r="280" s="121" customFormat="1"/>
    <row r="281" s="121" customFormat="1"/>
    <row r="282" s="121" customFormat="1"/>
    <row r="283" s="121" customFormat="1"/>
    <row r="284" s="121" customFormat="1"/>
    <row r="285" s="121" customFormat="1"/>
    <row r="286" s="121" customFormat="1"/>
    <row r="287" s="121" customFormat="1"/>
    <row r="288" s="121" customFormat="1"/>
    <row r="289" s="121" customFormat="1"/>
    <row r="290" s="121" customFormat="1"/>
    <row r="303" s="121" customFormat="1"/>
    <row r="304" s="121" customFormat="1"/>
    <row r="305" s="121" customFormat="1"/>
    <row r="306" s="121" customFormat="1"/>
    <row r="307" s="121" customFormat="1"/>
    <row r="308" s="121" customFormat="1"/>
    <row r="309" s="121" customFormat="1"/>
    <row r="310" s="121" customFormat="1"/>
    <row r="311" s="121" customFormat="1"/>
    <row r="312" s="121" customFormat="1"/>
    <row r="313" s="121" customFormat="1"/>
    <row r="314" s="121" customFormat="1"/>
    <row r="327" s="121" customFormat="1"/>
    <row r="328" s="121" customFormat="1"/>
    <row r="329" s="121" customFormat="1"/>
    <row r="330" s="121" customFormat="1"/>
    <row r="331" s="121" customFormat="1"/>
    <row r="332" s="121" customFormat="1"/>
    <row r="333" s="121" customFormat="1"/>
    <row r="334" s="121" customFormat="1"/>
    <row r="335" s="121" customFormat="1"/>
    <row r="336" s="121" customFormat="1"/>
    <row r="337" s="121" customFormat="1"/>
    <row r="338" s="121" customFormat="1"/>
    <row r="351" s="121" customFormat="1"/>
    <row r="352" s="121" customFormat="1"/>
    <row r="353" s="121" customFormat="1"/>
    <row r="354" s="121" customFormat="1"/>
    <row r="355" s="121" customFormat="1"/>
    <row r="356" s="121" customFormat="1"/>
    <row r="357" s="121" customFormat="1"/>
    <row r="358" s="121" customFormat="1"/>
    <row r="359" s="121" customFormat="1"/>
    <row r="372" s="121" customFormat="1"/>
    <row r="373" s="121" customFormat="1"/>
    <row r="374" s="121" customFormat="1"/>
    <row r="375" s="121" customFormat="1"/>
    <row r="376" s="121" customFormat="1"/>
    <row r="377" s="121" customFormat="1"/>
    <row r="378" s="121" customFormat="1"/>
    <row r="379" s="121" customFormat="1"/>
    <row r="380" s="121" customFormat="1"/>
    <row r="381" s="121" customFormat="1"/>
    <row r="382" s="121" customFormat="1"/>
    <row r="383" s="121" customFormat="1"/>
    <row r="396" s="121" customFormat="1"/>
    <row r="397" s="121" customFormat="1"/>
    <row r="398" s="121" customFormat="1"/>
    <row r="399" s="121" customFormat="1"/>
    <row r="400" s="121" customFormat="1"/>
    <row r="401" s="121" customFormat="1"/>
    <row r="402" s="121" customFormat="1"/>
    <row r="403" s="121" customFormat="1"/>
    <row r="404" s="121" customFormat="1"/>
    <row r="405" s="121" customFormat="1"/>
    <row r="406" s="121" customFormat="1"/>
    <row r="407" s="121" customFormat="1"/>
  </sheetData>
  <mergeCells count="42">
    <mergeCell ref="A74:F75"/>
    <mergeCell ref="A76:A90"/>
    <mergeCell ref="B76:B90"/>
    <mergeCell ref="C76:C90"/>
    <mergeCell ref="D76:D78"/>
    <mergeCell ref="D80:D82"/>
    <mergeCell ref="D84:D86"/>
    <mergeCell ref="D88:D90"/>
    <mergeCell ref="J55:O56"/>
    <mergeCell ref="J57:J68"/>
    <mergeCell ref="K57:K68"/>
    <mergeCell ref="L57:L68"/>
    <mergeCell ref="M57:M59"/>
    <mergeCell ref="N57:N59"/>
    <mergeCell ref="M60:M62"/>
    <mergeCell ref="N60:N62"/>
    <mergeCell ref="M63:M65"/>
    <mergeCell ref="N63:N65"/>
    <mergeCell ref="M66:M68"/>
    <mergeCell ref="N66:N68"/>
    <mergeCell ref="A55:F56"/>
    <mergeCell ref="A57:A71"/>
    <mergeCell ref="B57:B71"/>
    <mergeCell ref="C57:C71"/>
    <mergeCell ref="D57:D59"/>
    <mergeCell ref="E57:E59"/>
    <mergeCell ref="D61:D63"/>
    <mergeCell ref="E61:E63"/>
    <mergeCell ref="D65:D67"/>
    <mergeCell ref="E65:E67"/>
    <mergeCell ref="D69:D71"/>
    <mergeCell ref="E69:E71"/>
    <mergeCell ref="B3:B17"/>
    <mergeCell ref="C3:C17"/>
    <mergeCell ref="D15:D17"/>
    <mergeCell ref="E15:E17"/>
    <mergeCell ref="D3:D6"/>
    <mergeCell ref="E3:E6"/>
    <mergeCell ref="D7:D9"/>
    <mergeCell ref="E7:E9"/>
    <mergeCell ref="D11:D13"/>
    <mergeCell ref="E11:E1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O216"/>
  <sheetViews>
    <sheetView rightToLeft="1" workbookViewId="0">
      <selection sqref="A1:O27"/>
    </sheetView>
  </sheetViews>
  <sheetFormatPr defaultRowHeight="14.25"/>
  <cols>
    <col min="5" max="5" width="9.375" bestFit="1" customWidth="1"/>
    <col min="6" max="6" width="9.25" bestFit="1" customWidth="1"/>
    <col min="7" max="9" width="9.375" bestFit="1" customWidth="1"/>
    <col min="10" max="10" width="9.25" bestFit="1" customWidth="1"/>
    <col min="11" max="12" width="9.375" bestFit="1" customWidth="1"/>
    <col min="13" max="14" width="9.25" bestFit="1" customWidth="1"/>
  </cols>
  <sheetData>
    <row r="1" spans="1:15" ht="24.75" thickBot="1">
      <c r="A1" s="1463" t="s">
        <v>86</v>
      </c>
      <c r="B1" s="1464"/>
      <c r="C1" s="1464"/>
      <c r="D1" s="1465"/>
      <c r="E1" s="484" t="s">
        <v>216</v>
      </c>
      <c r="F1" s="513" t="s">
        <v>217</v>
      </c>
      <c r="G1" s="513" t="s">
        <v>218</v>
      </c>
      <c r="H1" s="513" t="s">
        <v>219</v>
      </c>
      <c r="I1" s="513" t="s">
        <v>220</v>
      </c>
      <c r="J1" s="513" t="s">
        <v>221</v>
      </c>
      <c r="K1" s="513" t="s">
        <v>222</v>
      </c>
      <c r="L1" s="513" t="s">
        <v>223</v>
      </c>
      <c r="M1" s="513" t="s">
        <v>224</v>
      </c>
      <c r="N1" s="485" t="s">
        <v>225</v>
      </c>
    </row>
    <row r="2" spans="1:15" ht="15" thickBot="1">
      <c r="A2" s="1466"/>
      <c r="B2" s="1467"/>
      <c r="C2" s="1467"/>
      <c r="D2" s="1468"/>
      <c r="E2" s="488" t="s">
        <v>226</v>
      </c>
      <c r="F2" s="514" t="s">
        <v>226</v>
      </c>
      <c r="G2" s="514" t="s">
        <v>226</v>
      </c>
      <c r="H2" s="514" t="s">
        <v>226</v>
      </c>
      <c r="I2" s="514" t="s">
        <v>226</v>
      </c>
      <c r="J2" s="514" t="s">
        <v>226</v>
      </c>
      <c r="K2" s="514" t="s">
        <v>226</v>
      </c>
      <c r="L2" s="514" t="s">
        <v>226</v>
      </c>
      <c r="M2" s="514" t="s">
        <v>226</v>
      </c>
      <c r="N2" s="489" t="s">
        <v>226</v>
      </c>
    </row>
    <row r="3" spans="1:15" ht="15" thickBot="1">
      <c r="A3" s="487"/>
      <c r="B3" s="503"/>
      <c r="C3" s="503"/>
      <c r="D3" s="515"/>
      <c r="E3" s="123">
        <f>E4+E5+E6+E7</f>
        <v>54437</v>
      </c>
      <c r="F3" s="123">
        <f t="shared" ref="F3:N3" si="0">F4+F5+F6+F7</f>
        <v>6338</v>
      </c>
      <c r="G3" s="123">
        <f t="shared" si="0"/>
        <v>67646</v>
      </c>
      <c r="H3" s="123">
        <f t="shared" si="0"/>
        <v>58381</v>
      </c>
      <c r="I3" s="123">
        <f t="shared" si="0"/>
        <v>59568</v>
      </c>
      <c r="J3" s="123">
        <f t="shared" si="0"/>
        <v>14375</v>
      </c>
      <c r="K3" s="123">
        <f t="shared" si="0"/>
        <v>195280</v>
      </c>
      <c r="L3" s="123">
        <f t="shared" si="0"/>
        <v>122198</v>
      </c>
      <c r="M3" s="123">
        <f t="shared" si="0"/>
        <v>26900</v>
      </c>
      <c r="N3" s="123">
        <f t="shared" si="0"/>
        <v>5224</v>
      </c>
      <c r="O3" s="23">
        <f>SUM(E3:N3)</f>
        <v>610347</v>
      </c>
    </row>
    <row r="4" spans="1:15" ht="15" thickBot="1">
      <c r="A4" s="487"/>
      <c r="B4" s="503"/>
      <c r="C4" s="503"/>
      <c r="D4" s="490" t="s">
        <v>228</v>
      </c>
      <c r="E4" s="123">
        <f>E9+E14+E19+E24</f>
        <v>13042</v>
      </c>
      <c r="F4" s="123">
        <f t="shared" ref="F4:N4" si="1">F9+F14+F19+F24</f>
        <v>910</v>
      </c>
      <c r="G4" s="123">
        <f t="shared" si="1"/>
        <v>10734</v>
      </c>
      <c r="H4" s="123">
        <f t="shared" si="1"/>
        <v>14322</v>
      </c>
      <c r="I4" s="123">
        <f t="shared" si="1"/>
        <v>15612</v>
      </c>
      <c r="J4" s="123">
        <f t="shared" si="1"/>
        <v>4082</v>
      </c>
      <c r="K4" s="123">
        <f t="shared" si="1"/>
        <v>52840</v>
      </c>
      <c r="L4" s="123">
        <f t="shared" si="1"/>
        <v>31503</v>
      </c>
      <c r="M4" s="123">
        <f t="shared" si="1"/>
        <v>4112</v>
      </c>
      <c r="N4" s="123">
        <f t="shared" si="1"/>
        <v>2349</v>
      </c>
      <c r="O4" s="23">
        <f t="shared" ref="O4:O27" si="2">SUM(E4:N4)</f>
        <v>149506</v>
      </c>
    </row>
    <row r="5" spans="1:15" ht="15" thickBot="1">
      <c r="A5" s="487"/>
      <c r="B5" s="503"/>
      <c r="C5" s="503"/>
      <c r="D5" s="493" t="s">
        <v>230</v>
      </c>
      <c r="E5" s="123">
        <f>E10+E15+E20+E25</f>
        <v>15021</v>
      </c>
      <c r="F5" s="123">
        <f t="shared" ref="F5:N5" si="3">F10+F15+F20+F25</f>
        <v>3760</v>
      </c>
      <c r="G5" s="123">
        <f t="shared" si="3"/>
        <v>17552</v>
      </c>
      <c r="H5" s="123">
        <f t="shared" si="3"/>
        <v>22661</v>
      </c>
      <c r="I5" s="123">
        <f t="shared" si="3"/>
        <v>20068</v>
      </c>
      <c r="J5" s="123">
        <f t="shared" si="3"/>
        <v>4973</v>
      </c>
      <c r="K5" s="123">
        <f t="shared" si="3"/>
        <v>73317</v>
      </c>
      <c r="L5" s="123">
        <f t="shared" si="3"/>
        <v>43193</v>
      </c>
      <c r="M5" s="123">
        <f t="shared" si="3"/>
        <v>5428</v>
      </c>
      <c r="N5" s="123">
        <f t="shared" si="3"/>
        <v>1110</v>
      </c>
      <c r="O5" s="23">
        <f t="shared" si="2"/>
        <v>207083</v>
      </c>
    </row>
    <row r="6" spans="1:15" ht="15" thickBot="1">
      <c r="A6" s="487"/>
      <c r="B6" s="503"/>
      <c r="C6" s="503"/>
      <c r="D6" s="493" t="s">
        <v>231</v>
      </c>
      <c r="E6" s="123">
        <f>E11+E16+E21+E26</f>
        <v>11200</v>
      </c>
      <c r="F6" s="123">
        <f t="shared" ref="F6:N6" si="4">F11+F16+F21+F26</f>
        <v>941</v>
      </c>
      <c r="G6" s="123">
        <f t="shared" si="4"/>
        <v>17082</v>
      </c>
      <c r="H6" s="123">
        <f t="shared" si="4"/>
        <v>5520</v>
      </c>
      <c r="I6" s="123">
        <f t="shared" si="4"/>
        <v>10386</v>
      </c>
      <c r="J6" s="123">
        <f t="shared" si="4"/>
        <v>1575</v>
      </c>
      <c r="K6" s="123">
        <f t="shared" si="4"/>
        <v>28291</v>
      </c>
      <c r="L6" s="123">
        <f t="shared" si="4"/>
        <v>23681</v>
      </c>
      <c r="M6" s="123">
        <f t="shared" si="4"/>
        <v>2098</v>
      </c>
      <c r="N6" s="123">
        <f t="shared" si="4"/>
        <v>453</v>
      </c>
      <c r="O6" s="23">
        <f t="shared" si="2"/>
        <v>101227</v>
      </c>
    </row>
    <row r="7" spans="1:15" ht="15" thickBot="1">
      <c r="A7" s="487"/>
      <c r="B7" s="503"/>
      <c r="C7" s="503"/>
      <c r="D7" s="493" t="s">
        <v>232</v>
      </c>
      <c r="E7" s="123">
        <f>E12+E17+E22+E27</f>
        <v>15174</v>
      </c>
      <c r="F7" s="123">
        <f t="shared" ref="F7:N7" si="5">F12+F17+F22+F27</f>
        <v>727</v>
      </c>
      <c r="G7" s="123">
        <f t="shared" si="5"/>
        <v>22278</v>
      </c>
      <c r="H7" s="123">
        <f t="shared" si="5"/>
        <v>15878</v>
      </c>
      <c r="I7" s="123">
        <f t="shared" si="5"/>
        <v>13502</v>
      </c>
      <c r="J7" s="123">
        <f t="shared" si="5"/>
        <v>3745</v>
      </c>
      <c r="K7" s="123">
        <f t="shared" si="5"/>
        <v>40832</v>
      </c>
      <c r="L7" s="123">
        <f t="shared" si="5"/>
        <v>23821</v>
      </c>
      <c r="M7" s="123">
        <f t="shared" si="5"/>
        <v>15262</v>
      </c>
      <c r="N7" s="123">
        <f t="shared" si="5"/>
        <v>1312</v>
      </c>
      <c r="O7" s="23">
        <f t="shared" si="2"/>
        <v>152531</v>
      </c>
    </row>
    <row r="8" spans="1:15" ht="15" thickBot="1">
      <c r="A8" s="487"/>
      <c r="B8" s="503"/>
      <c r="C8" s="503"/>
      <c r="D8" s="515"/>
      <c r="E8" s="516">
        <f>E9+E10+E11+E12</f>
        <v>7304</v>
      </c>
      <c r="F8" s="516">
        <f t="shared" ref="F8:N8" si="6">F9+F10+F11+F12</f>
        <v>395</v>
      </c>
      <c r="G8" s="516">
        <f t="shared" si="6"/>
        <v>16878</v>
      </c>
      <c r="H8" s="516">
        <f t="shared" si="6"/>
        <v>60</v>
      </c>
      <c r="I8" s="516">
        <f t="shared" si="6"/>
        <v>546</v>
      </c>
      <c r="J8" s="516">
        <f t="shared" si="6"/>
        <v>177</v>
      </c>
      <c r="K8" s="516">
        <f t="shared" si="6"/>
        <v>3509</v>
      </c>
      <c r="L8" s="516">
        <f t="shared" si="6"/>
        <v>217</v>
      </c>
      <c r="M8" s="516">
        <f t="shared" si="6"/>
        <v>5</v>
      </c>
      <c r="N8" s="516">
        <f t="shared" si="6"/>
        <v>71</v>
      </c>
      <c r="O8" s="23">
        <f t="shared" si="2"/>
        <v>29162</v>
      </c>
    </row>
    <row r="9" spans="1:15" ht="15" thickBot="1">
      <c r="A9" s="1469" t="s">
        <v>227</v>
      </c>
      <c r="B9" s="1473" t="s">
        <v>228</v>
      </c>
      <c r="C9" s="1473" t="s">
        <v>229</v>
      </c>
      <c r="D9" s="490" t="s">
        <v>228</v>
      </c>
      <c r="E9" s="126">
        <v>1659</v>
      </c>
      <c r="F9" s="127">
        <v>100</v>
      </c>
      <c r="G9" s="127">
        <v>2090</v>
      </c>
      <c r="H9" s="127">
        <v>24</v>
      </c>
      <c r="I9" s="127">
        <v>114</v>
      </c>
      <c r="J9" s="127">
        <v>57</v>
      </c>
      <c r="K9" s="127">
        <v>843</v>
      </c>
      <c r="L9" s="127">
        <v>32</v>
      </c>
      <c r="M9" s="127">
        <v>0</v>
      </c>
      <c r="N9" s="128">
        <v>28</v>
      </c>
      <c r="O9" s="23">
        <f t="shared" si="2"/>
        <v>4947</v>
      </c>
    </row>
    <row r="10" spans="1:15">
      <c r="A10" s="1470"/>
      <c r="B10" s="1472"/>
      <c r="C10" s="1472"/>
      <c r="D10" s="493" t="s">
        <v>230</v>
      </c>
      <c r="E10" s="129">
        <v>2458</v>
      </c>
      <c r="F10" s="130">
        <v>130</v>
      </c>
      <c r="G10" s="130">
        <v>5175</v>
      </c>
      <c r="H10" s="130">
        <v>0</v>
      </c>
      <c r="I10" s="130">
        <v>194</v>
      </c>
      <c r="J10" s="130">
        <v>24</v>
      </c>
      <c r="K10" s="130">
        <v>954</v>
      </c>
      <c r="L10" s="130">
        <v>103</v>
      </c>
      <c r="M10" s="130">
        <v>2</v>
      </c>
      <c r="N10" s="131">
        <v>16</v>
      </c>
      <c r="O10" s="23">
        <f t="shared" si="2"/>
        <v>9056</v>
      </c>
    </row>
    <row r="11" spans="1:15">
      <c r="A11" s="1470"/>
      <c r="B11" s="1472"/>
      <c r="C11" s="1472"/>
      <c r="D11" s="493" t="s">
        <v>231</v>
      </c>
      <c r="E11" s="129">
        <v>1888</v>
      </c>
      <c r="F11" s="130">
        <v>55</v>
      </c>
      <c r="G11" s="130">
        <v>4909</v>
      </c>
      <c r="H11" s="130">
        <v>16</v>
      </c>
      <c r="I11" s="130">
        <v>102</v>
      </c>
      <c r="J11" s="130">
        <v>22</v>
      </c>
      <c r="K11" s="130">
        <v>396</v>
      </c>
      <c r="L11" s="130">
        <v>48</v>
      </c>
      <c r="M11" s="130">
        <v>0</v>
      </c>
      <c r="N11" s="131">
        <v>10</v>
      </c>
      <c r="O11" s="23">
        <f t="shared" si="2"/>
        <v>7446</v>
      </c>
    </row>
    <row r="12" spans="1:15">
      <c r="A12" s="1470"/>
      <c r="B12" s="1472"/>
      <c r="C12" s="1472"/>
      <c r="D12" s="493" t="s">
        <v>232</v>
      </c>
      <c r="E12" s="129">
        <v>1299</v>
      </c>
      <c r="F12" s="130">
        <v>110</v>
      </c>
      <c r="G12" s="130">
        <v>4704</v>
      </c>
      <c r="H12" s="130">
        <v>20</v>
      </c>
      <c r="I12" s="130">
        <v>136</v>
      </c>
      <c r="J12" s="130">
        <v>74</v>
      </c>
      <c r="K12" s="130">
        <v>1316</v>
      </c>
      <c r="L12" s="130">
        <v>34</v>
      </c>
      <c r="M12" s="130">
        <v>3</v>
      </c>
      <c r="N12" s="131">
        <v>17</v>
      </c>
      <c r="O12" s="23">
        <f t="shared" si="2"/>
        <v>7713</v>
      </c>
    </row>
    <row r="13" spans="1:15">
      <c r="A13" s="1470"/>
      <c r="B13" s="503"/>
      <c r="C13" s="503"/>
      <c r="D13" s="493"/>
      <c r="E13" s="457">
        <f>E14+E15+E16+E17</f>
        <v>34369</v>
      </c>
      <c r="F13" s="457">
        <f t="shared" ref="F13:N13" si="7">F14+F15+F16+F17</f>
        <v>1597</v>
      </c>
      <c r="G13" s="457">
        <f t="shared" si="7"/>
        <v>17564</v>
      </c>
      <c r="H13" s="457">
        <f t="shared" si="7"/>
        <v>9798</v>
      </c>
      <c r="I13" s="457">
        <f t="shared" si="7"/>
        <v>7652</v>
      </c>
      <c r="J13" s="457">
        <f t="shared" si="7"/>
        <v>1271</v>
      </c>
      <c r="K13" s="457">
        <f t="shared" si="7"/>
        <v>15728</v>
      </c>
      <c r="L13" s="457">
        <f t="shared" si="7"/>
        <v>65</v>
      </c>
      <c r="M13" s="457">
        <f t="shared" si="7"/>
        <v>189</v>
      </c>
      <c r="N13" s="457">
        <f t="shared" si="7"/>
        <v>963</v>
      </c>
      <c r="O13" s="23">
        <f t="shared" si="2"/>
        <v>89196</v>
      </c>
    </row>
    <row r="14" spans="1:15">
      <c r="A14" s="1470"/>
      <c r="B14" s="1474" t="s">
        <v>230</v>
      </c>
      <c r="C14" s="1474" t="s">
        <v>229</v>
      </c>
      <c r="D14" s="493" t="s">
        <v>228</v>
      </c>
      <c r="E14" s="129">
        <v>8511</v>
      </c>
      <c r="F14" s="130">
        <v>436</v>
      </c>
      <c r="G14" s="130">
        <v>2391</v>
      </c>
      <c r="H14" s="130">
        <v>5444</v>
      </c>
      <c r="I14" s="130">
        <v>1837</v>
      </c>
      <c r="J14" s="130">
        <v>138</v>
      </c>
      <c r="K14" s="130">
        <v>3423</v>
      </c>
      <c r="L14" s="130">
        <v>4</v>
      </c>
      <c r="M14" s="130">
        <v>28</v>
      </c>
      <c r="N14" s="131">
        <v>93</v>
      </c>
      <c r="O14" s="23">
        <f t="shared" si="2"/>
        <v>22305</v>
      </c>
    </row>
    <row r="15" spans="1:15">
      <c r="A15" s="1470"/>
      <c r="B15" s="1472"/>
      <c r="C15" s="1472"/>
      <c r="D15" s="493" t="s">
        <v>230</v>
      </c>
      <c r="E15" s="129">
        <v>9794</v>
      </c>
      <c r="F15" s="130">
        <v>617</v>
      </c>
      <c r="G15" s="130">
        <v>5243</v>
      </c>
      <c r="H15" s="130">
        <v>2748</v>
      </c>
      <c r="I15" s="130">
        <v>3347</v>
      </c>
      <c r="J15" s="130">
        <v>570</v>
      </c>
      <c r="K15" s="130">
        <v>6508</v>
      </c>
      <c r="L15" s="130">
        <v>42</v>
      </c>
      <c r="M15" s="130">
        <v>63</v>
      </c>
      <c r="N15" s="131">
        <v>196</v>
      </c>
      <c r="O15" s="23">
        <f t="shared" si="2"/>
        <v>29128</v>
      </c>
    </row>
    <row r="16" spans="1:15">
      <c r="A16" s="1470"/>
      <c r="B16" s="1472"/>
      <c r="C16" s="1472"/>
      <c r="D16" s="493" t="s">
        <v>231</v>
      </c>
      <c r="E16" s="129">
        <v>6822</v>
      </c>
      <c r="F16" s="130">
        <v>247</v>
      </c>
      <c r="G16" s="130">
        <v>5513</v>
      </c>
      <c r="H16" s="130">
        <v>302</v>
      </c>
      <c r="I16" s="130">
        <v>931</v>
      </c>
      <c r="J16" s="130">
        <v>191</v>
      </c>
      <c r="K16" s="130">
        <v>2155</v>
      </c>
      <c r="L16" s="130">
        <v>3</v>
      </c>
      <c r="M16" s="130">
        <v>79</v>
      </c>
      <c r="N16" s="131">
        <v>99</v>
      </c>
      <c r="O16" s="23">
        <f t="shared" si="2"/>
        <v>16342</v>
      </c>
    </row>
    <row r="17" spans="1:15">
      <c r="A17" s="1470"/>
      <c r="B17" s="1472"/>
      <c r="C17" s="1472"/>
      <c r="D17" s="493" t="s">
        <v>232</v>
      </c>
      <c r="E17" s="129">
        <v>9242</v>
      </c>
      <c r="F17" s="130">
        <v>297</v>
      </c>
      <c r="G17" s="130">
        <v>4417</v>
      </c>
      <c r="H17" s="130">
        <v>1304</v>
      </c>
      <c r="I17" s="130">
        <v>1537</v>
      </c>
      <c r="J17" s="130">
        <v>372</v>
      </c>
      <c r="K17" s="130">
        <v>3642</v>
      </c>
      <c r="L17" s="130">
        <v>16</v>
      </c>
      <c r="M17" s="130">
        <v>19</v>
      </c>
      <c r="N17" s="131">
        <v>575</v>
      </c>
      <c r="O17" s="23">
        <f t="shared" si="2"/>
        <v>21421</v>
      </c>
    </row>
    <row r="18" spans="1:15">
      <c r="A18" s="1470"/>
      <c r="B18" s="503"/>
      <c r="C18" s="503"/>
      <c r="D18" s="493"/>
      <c r="E18" s="457">
        <f>E19+E20+E21+E22</f>
        <v>941</v>
      </c>
      <c r="F18" s="457">
        <f t="shared" ref="F18:N18" si="8">F19+F20+F21+F22</f>
        <v>1301</v>
      </c>
      <c r="G18" s="457">
        <f t="shared" si="8"/>
        <v>12516</v>
      </c>
      <c r="H18" s="457">
        <f t="shared" si="8"/>
        <v>8386</v>
      </c>
      <c r="I18" s="457">
        <f t="shared" si="8"/>
        <v>38869</v>
      </c>
      <c r="J18" s="457">
        <f t="shared" si="8"/>
        <v>5930</v>
      </c>
      <c r="K18" s="457">
        <f t="shared" si="8"/>
        <v>79905</v>
      </c>
      <c r="L18" s="457">
        <f t="shared" si="8"/>
        <v>20721</v>
      </c>
      <c r="M18" s="457">
        <f t="shared" si="8"/>
        <v>7451</v>
      </c>
      <c r="N18" s="457">
        <f t="shared" si="8"/>
        <v>1582</v>
      </c>
      <c r="O18" s="23">
        <f t="shared" si="2"/>
        <v>177602</v>
      </c>
    </row>
    <row r="19" spans="1:15">
      <c r="A19" s="1470"/>
      <c r="B19" s="1474" t="s">
        <v>231</v>
      </c>
      <c r="C19" s="1474" t="s">
        <v>229</v>
      </c>
      <c r="D19" s="493" t="s">
        <v>228</v>
      </c>
      <c r="E19" s="129">
        <v>124</v>
      </c>
      <c r="F19" s="130">
        <v>282</v>
      </c>
      <c r="G19" s="130">
        <v>2079</v>
      </c>
      <c r="H19" s="130">
        <v>2381</v>
      </c>
      <c r="I19" s="130">
        <v>10620</v>
      </c>
      <c r="J19" s="130">
        <v>2414</v>
      </c>
      <c r="K19" s="130">
        <v>20995</v>
      </c>
      <c r="L19" s="130">
        <v>6879</v>
      </c>
      <c r="M19" s="130">
        <v>2278</v>
      </c>
      <c r="N19" s="131">
        <v>292</v>
      </c>
      <c r="O19" s="23">
        <f t="shared" si="2"/>
        <v>48344</v>
      </c>
    </row>
    <row r="20" spans="1:15">
      <c r="A20" s="1470"/>
      <c r="B20" s="1472"/>
      <c r="C20" s="1472"/>
      <c r="D20" s="493" t="s">
        <v>230</v>
      </c>
      <c r="E20" s="129">
        <v>60</v>
      </c>
      <c r="F20" s="130">
        <v>251</v>
      </c>
      <c r="G20" s="130">
        <v>2684</v>
      </c>
      <c r="H20" s="130">
        <v>1636</v>
      </c>
      <c r="I20" s="130">
        <v>12227</v>
      </c>
      <c r="J20" s="130">
        <v>1678</v>
      </c>
      <c r="K20" s="130">
        <v>31790</v>
      </c>
      <c r="L20" s="130">
        <v>6842</v>
      </c>
      <c r="M20" s="130">
        <v>3490</v>
      </c>
      <c r="N20" s="131">
        <v>476</v>
      </c>
      <c r="O20" s="23">
        <f t="shared" si="2"/>
        <v>61134</v>
      </c>
    </row>
    <row r="21" spans="1:15">
      <c r="A21" s="1470"/>
      <c r="B21" s="1472"/>
      <c r="C21" s="1472"/>
      <c r="D21" s="493" t="s">
        <v>231</v>
      </c>
      <c r="E21" s="129">
        <v>6</v>
      </c>
      <c r="F21" s="130">
        <v>531</v>
      </c>
      <c r="G21" s="130">
        <v>4465</v>
      </c>
      <c r="H21" s="130">
        <v>1374</v>
      </c>
      <c r="I21" s="130">
        <v>8626</v>
      </c>
      <c r="J21" s="130">
        <v>728</v>
      </c>
      <c r="K21" s="130">
        <v>13630</v>
      </c>
      <c r="L21" s="130">
        <v>4944</v>
      </c>
      <c r="M21" s="130">
        <v>1242</v>
      </c>
      <c r="N21" s="131">
        <v>269</v>
      </c>
      <c r="O21" s="23">
        <f t="shared" si="2"/>
        <v>35815</v>
      </c>
    </row>
    <row r="22" spans="1:15">
      <c r="A22" s="1470"/>
      <c r="B22" s="1472"/>
      <c r="C22" s="1472"/>
      <c r="D22" s="493" t="s">
        <v>232</v>
      </c>
      <c r="E22" s="129">
        <v>751</v>
      </c>
      <c r="F22" s="130">
        <v>237</v>
      </c>
      <c r="G22" s="130">
        <v>3288</v>
      </c>
      <c r="H22" s="130">
        <v>2995</v>
      </c>
      <c r="I22" s="130">
        <v>7396</v>
      </c>
      <c r="J22" s="130">
        <v>1110</v>
      </c>
      <c r="K22" s="130">
        <v>13490</v>
      </c>
      <c r="L22" s="130">
        <v>2056</v>
      </c>
      <c r="M22" s="130">
        <v>441</v>
      </c>
      <c r="N22" s="131">
        <v>545</v>
      </c>
      <c r="O22" s="23">
        <f t="shared" si="2"/>
        <v>32309</v>
      </c>
    </row>
    <row r="23" spans="1:15">
      <c r="A23" s="1470"/>
      <c r="B23" s="503"/>
      <c r="C23" s="503"/>
      <c r="D23" s="493"/>
      <c r="E23" s="457">
        <f>E24+E25+E26+E27</f>
        <v>11823</v>
      </c>
      <c r="F23" s="457">
        <f t="shared" ref="F23:N23" si="9">F24+F25+F26+F27</f>
        <v>3045</v>
      </c>
      <c r="G23" s="457">
        <f t="shared" si="9"/>
        <v>20688</v>
      </c>
      <c r="H23" s="457">
        <f t="shared" si="9"/>
        <v>40137</v>
      </c>
      <c r="I23" s="457">
        <f t="shared" si="9"/>
        <v>12501</v>
      </c>
      <c r="J23" s="457">
        <f t="shared" si="9"/>
        <v>6997</v>
      </c>
      <c r="K23" s="457">
        <f t="shared" si="9"/>
        <v>96138</v>
      </c>
      <c r="L23" s="457">
        <f t="shared" si="9"/>
        <v>101195</v>
      </c>
      <c r="M23" s="457">
        <f t="shared" si="9"/>
        <v>19255</v>
      </c>
      <c r="N23" s="457">
        <f t="shared" si="9"/>
        <v>2608</v>
      </c>
      <c r="O23" s="23">
        <f t="shared" si="2"/>
        <v>314387</v>
      </c>
    </row>
    <row r="24" spans="1:15" ht="15" thickBot="1">
      <c r="A24" s="1470"/>
      <c r="B24" s="1475" t="s">
        <v>232</v>
      </c>
      <c r="C24" s="1475" t="s">
        <v>229</v>
      </c>
      <c r="D24" s="493" t="s">
        <v>228</v>
      </c>
      <c r="E24" s="129">
        <v>2748</v>
      </c>
      <c r="F24" s="130">
        <v>92</v>
      </c>
      <c r="G24" s="130">
        <v>4174</v>
      </c>
      <c r="H24" s="130">
        <v>6473</v>
      </c>
      <c r="I24" s="130">
        <v>3041</v>
      </c>
      <c r="J24" s="130">
        <v>1473</v>
      </c>
      <c r="K24" s="130">
        <v>27579</v>
      </c>
      <c r="L24" s="130">
        <v>24588</v>
      </c>
      <c r="M24" s="130">
        <v>1806</v>
      </c>
      <c r="N24" s="131">
        <v>1936</v>
      </c>
      <c r="O24" s="23">
        <f t="shared" si="2"/>
        <v>73910</v>
      </c>
    </row>
    <row r="25" spans="1:15">
      <c r="A25" s="1470"/>
      <c r="B25" s="1472"/>
      <c r="C25" s="1472"/>
      <c r="D25" s="493" t="s">
        <v>230</v>
      </c>
      <c r="E25" s="129">
        <v>2709</v>
      </c>
      <c r="F25" s="130">
        <v>2762</v>
      </c>
      <c r="G25" s="130">
        <v>4450</v>
      </c>
      <c r="H25" s="130">
        <v>18277</v>
      </c>
      <c r="I25" s="130">
        <v>4300</v>
      </c>
      <c r="J25" s="130">
        <v>2701</v>
      </c>
      <c r="K25" s="130">
        <v>34065</v>
      </c>
      <c r="L25" s="130">
        <v>36206</v>
      </c>
      <c r="M25" s="130">
        <v>1873</v>
      </c>
      <c r="N25" s="131">
        <v>422</v>
      </c>
      <c r="O25" s="23">
        <f t="shared" si="2"/>
        <v>107765</v>
      </c>
    </row>
    <row r="26" spans="1:15">
      <c r="A26" s="1470"/>
      <c r="B26" s="1472"/>
      <c r="C26" s="1472"/>
      <c r="D26" s="493" t="s">
        <v>231</v>
      </c>
      <c r="E26" s="129">
        <v>2484</v>
      </c>
      <c r="F26" s="130">
        <v>108</v>
      </c>
      <c r="G26" s="130">
        <v>2195</v>
      </c>
      <c r="H26" s="130">
        <v>3828</v>
      </c>
      <c r="I26" s="130">
        <v>727</v>
      </c>
      <c r="J26" s="130">
        <v>634</v>
      </c>
      <c r="K26" s="130">
        <v>12110</v>
      </c>
      <c r="L26" s="130">
        <v>18686</v>
      </c>
      <c r="M26" s="130">
        <v>777</v>
      </c>
      <c r="N26" s="131">
        <v>75</v>
      </c>
      <c r="O26" s="23">
        <f t="shared" si="2"/>
        <v>41624</v>
      </c>
    </row>
    <row r="27" spans="1:15" ht="15" thickBot="1">
      <c r="A27" s="1466"/>
      <c r="B27" s="1467"/>
      <c r="C27" s="1467"/>
      <c r="D27" s="496" t="s">
        <v>232</v>
      </c>
      <c r="E27" s="132">
        <v>3882</v>
      </c>
      <c r="F27" s="133">
        <v>83</v>
      </c>
      <c r="G27" s="133">
        <v>9869</v>
      </c>
      <c r="H27" s="133">
        <v>11559</v>
      </c>
      <c r="I27" s="133">
        <v>4433</v>
      </c>
      <c r="J27" s="133">
        <v>2189</v>
      </c>
      <c r="K27" s="133">
        <v>22384</v>
      </c>
      <c r="L27" s="133">
        <v>21715</v>
      </c>
      <c r="M27" s="133">
        <v>14799</v>
      </c>
      <c r="N27" s="134">
        <v>175</v>
      </c>
      <c r="O27" s="23">
        <f t="shared" si="2"/>
        <v>91088</v>
      </c>
    </row>
    <row r="28" spans="1:15" s="99" customFormat="1" ht="15" thickBot="1"/>
    <row r="29" spans="1:15" ht="15" thickBot="1">
      <c r="A29" s="1463" t="s">
        <v>86</v>
      </c>
      <c r="B29" s="1464"/>
      <c r="C29" s="1464"/>
      <c r="D29" s="1465"/>
    </row>
    <row r="30" spans="1:15" ht="15" thickBot="1">
      <c r="A30" s="1466"/>
      <c r="B30" s="1467"/>
      <c r="C30" s="1467"/>
      <c r="D30" s="1468"/>
    </row>
    <row r="31" spans="1:15" ht="15" thickBot="1">
      <c r="A31" s="487"/>
      <c r="B31" s="503"/>
      <c r="C31" s="503"/>
      <c r="D31" s="515"/>
      <c r="E31" s="45">
        <f>E3/O3*100</f>
        <v>8.9</v>
      </c>
      <c r="F31" s="45">
        <f>F3/O3*100</f>
        <v>1</v>
      </c>
      <c r="G31" s="45">
        <f>G3/O3*100</f>
        <v>11.1</v>
      </c>
      <c r="H31" s="45">
        <f>H3/O3*100</f>
        <v>9.6</v>
      </c>
      <c r="I31" s="45">
        <f>I3/O3*100</f>
        <v>9.8000000000000007</v>
      </c>
      <c r="J31" s="45">
        <f>J3/O3*100</f>
        <v>2.4</v>
      </c>
      <c r="K31" s="45">
        <f>K3/O3*100</f>
        <v>32</v>
      </c>
      <c r="L31" s="45">
        <f>L3/O3*100</f>
        <v>20</v>
      </c>
      <c r="M31" s="45">
        <f>M3/O3*100</f>
        <v>4.4000000000000004</v>
      </c>
      <c r="N31" s="45">
        <f>N3/O3*100</f>
        <v>0.9</v>
      </c>
    </row>
    <row r="32" spans="1:15" ht="15" thickBot="1">
      <c r="A32" s="487"/>
      <c r="B32" s="503"/>
      <c r="C32" s="503"/>
      <c r="D32" s="490" t="s">
        <v>228</v>
      </c>
      <c r="E32" s="45">
        <f t="shared" ref="E32:E55" si="10">E4/O4*100</f>
        <v>8.6999999999999993</v>
      </c>
      <c r="F32" s="45">
        <f t="shared" ref="F32:F55" si="11">F4/O4*100</f>
        <v>0.6</v>
      </c>
      <c r="G32" s="45">
        <f t="shared" ref="G32:G55" si="12">G4/O4*100</f>
        <v>7.2</v>
      </c>
      <c r="H32" s="45">
        <f t="shared" ref="H32:H55" si="13">H4/O4*100</f>
        <v>9.6</v>
      </c>
      <c r="I32" s="45">
        <f t="shared" ref="I32:I55" si="14">I4/O4*100</f>
        <v>10.4</v>
      </c>
      <c r="J32" s="45">
        <f t="shared" ref="J32:J55" si="15">J4/O4*100</f>
        <v>2.7</v>
      </c>
      <c r="K32" s="45">
        <f t="shared" ref="K32:K55" si="16">K4/O4*100</f>
        <v>35.299999999999997</v>
      </c>
      <c r="L32" s="45">
        <f t="shared" ref="L32:L55" si="17">L4/O4*100</f>
        <v>21.1</v>
      </c>
      <c r="M32" s="45">
        <f t="shared" ref="M32:M55" si="18">M4/O4*100</f>
        <v>2.8</v>
      </c>
      <c r="N32" s="45">
        <f t="shared" ref="N32:N55" si="19">N4/O4*100</f>
        <v>1.6</v>
      </c>
    </row>
    <row r="33" spans="1:14" ht="15" thickBot="1">
      <c r="A33" s="487"/>
      <c r="B33" s="503"/>
      <c r="C33" s="503"/>
      <c r="D33" s="493" t="s">
        <v>230</v>
      </c>
      <c r="E33" s="45">
        <f t="shared" si="10"/>
        <v>7.3</v>
      </c>
      <c r="F33" s="45">
        <f t="shared" si="11"/>
        <v>1.8</v>
      </c>
      <c r="G33" s="45">
        <f t="shared" si="12"/>
        <v>8.5</v>
      </c>
      <c r="H33" s="45">
        <f t="shared" si="13"/>
        <v>10.9</v>
      </c>
      <c r="I33" s="45">
        <f t="shared" si="14"/>
        <v>9.6999999999999993</v>
      </c>
      <c r="J33" s="45">
        <f t="shared" si="15"/>
        <v>2.4</v>
      </c>
      <c r="K33" s="45">
        <f t="shared" si="16"/>
        <v>35.4</v>
      </c>
      <c r="L33" s="45">
        <f t="shared" si="17"/>
        <v>20.9</v>
      </c>
      <c r="M33" s="45">
        <f t="shared" si="18"/>
        <v>2.6</v>
      </c>
      <c r="N33" s="45">
        <f t="shared" si="19"/>
        <v>0.5</v>
      </c>
    </row>
    <row r="34" spans="1:14" ht="15" thickBot="1">
      <c r="A34" s="487"/>
      <c r="B34" s="503"/>
      <c r="C34" s="503"/>
      <c r="D34" s="493" t="s">
        <v>231</v>
      </c>
      <c r="E34" s="45">
        <f t="shared" si="10"/>
        <v>11.1</v>
      </c>
      <c r="F34" s="45">
        <f t="shared" si="11"/>
        <v>0.9</v>
      </c>
      <c r="G34" s="45">
        <f t="shared" si="12"/>
        <v>16.899999999999999</v>
      </c>
      <c r="H34" s="45">
        <f t="shared" si="13"/>
        <v>5.5</v>
      </c>
      <c r="I34" s="45">
        <f t="shared" si="14"/>
        <v>10.3</v>
      </c>
      <c r="J34" s="45">
        <f t="shared" si="15"/>
        <v>1.6</v>
      </c>
      <c r="K34" s="45">
        <f t="shared" si="16"/>
        <v>27.9</v>
      </c>
      <c r="L34" s="45">
        <f t="shared" si="17"/>
        <v>23.4</v>
      </c>
      <c r="M34" s="45">
        <f t="shared" si="18"/>
        <v>2.1</v>
      </c>
      <c r="N34" s="45">
        <f t="shared" si="19"/>
        <v>0.4</v>
      </c>
    </row>
    <row r="35" spans="1:14" ht="15" thickBot="1">
      <c r="A35" s="487"/>
      <c r="B35" s="503"/>
      <c r="C35" s="503"/>
      <c r="D35" s="493" t="s">
        <v>232</v>
      </c>
      <c r="E35" s="45">
        <f t="shared" si="10"/>
        <v>9.9</v>
      </c>
      <c r="F35" s="45">
        <f t="shared" si="11"/>
        <v>0.5</v>
      </c>
      <c r="G35" s="45">
        <f t="shared" si="12"/>
        <v>14.6</v>
      </c>
      <c r="H35" s="45">
        <f t="shared" si="13"/>
        <v>10.4</v>
      </c>
      <c r="I35" s="45">
        <f t="shared" si="14"/>
        <v>8.9</v>
      </c>
      <c r="J35" s="45">
        <f t="shared" si="15"/>
        <v>2.5</v>
      </c>
      <c r="K35" s="45">
        <f t="shared" si="16"/>
        <v>26.8</v>
      </c>
      <c r="L35" s="45">
        <f t="shared" si="17"/>
        <v>15.6</v>
      </c>
      <c r="M35" s="45">
        <f t="shared" si="18"/>
        <v>10</v>
      </c>
      <c r="N35" s="45">
        <f t="shared" si="19"/>
        <v>0.9</v>
      </c>
    </row>
    <row r="36" spans="1:14" ht="15" thickBot="1">
      <c r="A36" s="487"/>
      <c r="B36" s="503"/>
      <c r="C36" s="503"/>
      <c r="D36" s="515"/>
      <c r="E36" s="45">
        <f t="shared" si="10"/>
        <v>25</v>
      </c>
      <c r="F36" s="45">
        <f t="shared" si="11"/>
        <v>1.4</v>
      </c>
      <c r="G36" s="45">
        <f t="shared" si="12"/>
        <v>57.9</v>
      </c>
      <c r="H36" s="45">
        <f t="shared" si="13"/>
        <v>0.2</v>
      </c>
      <c r="I36" s="45">
        <f t="shared" si="14"/>
        <v>1.9</v>
      </c>
      <c r="J36" s="45">
        <f t="shared" si="15"/>
        <v>0.6</v>
      </c>
      <c r="K36" s="45">
        <f t="shared" si="16"/>
        <v>12</v>
      </c>
      <c r="L36" s="45">
        <f t="shared" si="17"/>
        <v>0.7</v>
      </c>
      <c r="M36" s="45">
        <f t="shared" si="18"/>
        <v>0</v>
      </c>
      <c r="N36" s="45">
        <f t="shared" si="19"/>
        <v>0.2</v>
      </c>
    </row>
    <row r="37" spans="1:14" ht="15" thickBot="1">
      <c r="A37" s="1469" t="s">
        <v>227</v>
      </c>
      <c r="B37" s="1473" t="s">
        <v>228</v>
      </c>
      <c r="C37" s="1473" t="s">
        <v>229</v>
      </c>
      <c r="D37" s="490" t="s">
        <v>228</v>
      </c>
      <c r="E37" s="45">
        <f t="shared" si="10"/>
        <v>33.5</v>
      </c>
      <c r="F37" s="45">
        <f t="shared" si="11"/>
        <v>2</v>
      </c>
      <c r="G37" s="45">
        <f t="shared" si="12"/>
        <v>42.2</v>
      </c>
      <c r="H37" s="45">
        <f t="shared" si="13"/>
        <v>0.5</v>
      </c>
      <c r="I37" s="45">
        <f t="shared" si="14"/>
        <v>2.2999999999999998</v>
      </c>
      <c r="J37" s="45">
        <f t="shared" si="15"/>
        <v>1.2</v>
      </c>
      <c r="K37" s="45">
        <f t="shared" si="16"/>
        <v>17</v>
      </c>
      <c r="L37" s="45">
        <f t="shared" si="17"/>
        <v>0.6</v>
      </c>
      <c r="M37" s="45">
        <f t="shared" si="18"/>
        <v>0</v>
      </c>
      <c r="N37" s="45">
        <f t="shared" si="19"/>
        <v>0.6</v>
      </c>
    </row>
    <row r="38" spans="1:14">
      <c r="A38" s="1470"/>
      <c r="B38" s="1472"/>
      <c r="C38" s="1472"/>
      <c r="D38" s="493" t="s">
        <v>230</v>
      </c>
      <c r="E38" s="45">
        <f t="shared" si="10"/>
        <v>27.1</v>
      </c>
      <c r="F38" s="45">
        <f t="shared" si="11"/>
        <v>1.4</v>
      </c>
      <c r="G38" s="45">
        <f t="shared" si="12"/>
        <v>57.1</v>
      </c>
      <c r="H38" s="45">
        <f t="shared" si="13"/>
        <v>0</v>
      </c>
      <c r="I38" s="45">
        <f t="shared" si="14"/>
        <v>2.1</v>
      </c>
      <c r="J38" s="45">
        <f t="shared" si="15"/>
        <v>0.3</v>
      </c>
      <c r="K38" s="45">
        <f t="shared" si="16"/>
        <v>10.5</v>
      </c>
      <c r="L38" s="45">
        <f t="shared" si="17"/>
        <v>1.1000000000000001</v>
      </c>
      <c r="M38" s="45">
        <f t="shared" si="18"/>
        <v>0</v>
      </c>
      <c r="N38" s="45">
        <f t="shared" si="19"/>
        <v>0.2</v>
      </c>
    </row>
    <row r="39" spans="1:14">
      <c r="A39" s="1470"/>
      <c r="B39" s="1472"/>
      <c r="C39" s="1472"/>
      <c r="D39" s="493" t="s">
        <v>231</v>
      </c>
      <c r="E39" s="45">
        <f t="shared" si="10"/>
        <v>25.4</v>
      </c>
      <c r="F39" s="45">
        <f t="shared" si="11"/>
        <v>0.7</v>
      </c>
      <c r="G39" s="45">
        <f t="shared" si="12"/>
        <v>65.900000000000006</v>
      </c>
      <c r="H39" s="45">
        <f t="shared" si="13"/>
        <v>0.2</v>
      </c>
      <c r="I39" s="45">
        <f t="shared" si="14"/>
        <v>1.4</v>
      </c>
      <c r="J39" s="45">
        <f t="shared" si="15"/>
        <v>0.3</v>
      </c>
      <c r="K39" s="45">
        <f t="shared" si="16"/>
        <v>5.3</v>
      </c>
      <c r="L39" s="45">
        <f t="shared" si="17"/>
        <v>0.6</v>
      </c>
      <c r="M39" s="45">
        <f t="shared" si="18"/>
        <v>0</v>
      </c>
      <c r="N39" s="45">
        <f t="shared" si="19"/>
        <v>0.1</v>
      </c>
    </row>
    <row r="40" spans="1:14">
      <c r="A40" s="1470"/>
      <c r="B40" s="1472"/>
      <c r="C40" s="1472"/>
      <c r="D40" s="493" t="s">
        <v>232</v>
      </c>
      <c r="E40" s="45">
        <f t="shared" si="10"/>
        <v>16.8</v>
      </c>
      <c r="F40" s="45">
        <f t="shared" si="11"/>
        <v>1.4</v>
      </c>
      <c r="G40" s="45">
        <f t="shared" si="12"/>
        <v>61</v>
      </c>
      <c r="H40" s="45">
        <f t="shared" si="13"/>
        <v>0.3</v>
      </c>
      <c r="I40" s="45">
        <f t="shared" si="14"/>
        <v>1.8</v>
      </c>
      <c r="J40" s="45">
        <f t="shared" si="15"/>
        <v>1</v>
      </c>
      <c r="K40" s="45">
        <f t="shared" si="16"/>
        <v>17.100000000000001</v>
      </c>
      <c r="L40" s="45">
        <f t="shared" si="17"/>
        <v>0.4</v>
      </c>
      <c r="M40" s="45">
        <f t="shared" si="18"/>
        <v>0</v>
      </c>
      <c r="N40" s="45">
        <f t="shared" si="19"/>
        <v>0.2</v>
      </c>
    </row>
    <row r="41" spans="1:14">
      <c r="A41" s="1470"/>
      <c r="B41" s="503"/>
      <c r="C41" s="503"/>
      <c r="D41" s="493"/>
      <c r="E41" s="45">
        <f t="shared" si="10"/>
        <v>38.5</v>
      </c>
      <c r="F41" s="45">
        <f t="shared" si="11"/>
        <v>1.8</v>
      </c>
      <c r="G41" s="45">
        <f t="shared" si="12"/>
        <v>19.7</v>
      </c>
      <c r="H41" s="45">
        <f t="shared" si="13"/>
        <v>11</v>
      </c>
      <c r="I41" s="45">
        <f t="shared" si="14"/>
        <v>8.6</v>
      </c>
      <c r="J41" s="45">
        <f t="shared" si="15"/>
        <v>1.4</v>
      </c>
      <c r="K41" s="45">
        <f t="shared" si="16"/>
        <v>17.600000000000001</v>
      </c>
      <c r="L41" s="45">
        <f t="shared" si="17"/>
        <v>0.1</v>
      </c>
      <c r="M41" s="45">
        <f t="shared" si="18"/>
        <v>0.2</v>
      </c>
      <c r="N41" s="45">
        <f t="shared" si="19"/>
        <v>1.1000000000000001</v>
      </c>
    </row>
    <row r="42" spans="1:14">
      <c r="A42" s="1470"/>
      <c r="B42" s="1474" t="s">
        <v>230</v>
      </c>
      <c r="C42" s="1474" t="s">
        <v>229</v>
      </c>
      <c r="D42" s="493" t="s">
        <v>228</v>
      </c>
      <c r="E42" s="45">
        <f t="shared" si="10"/>
        <v>38.200000000000003</v>
      </c>
      <c r="F42" s="45">
        <f t="shared" si="11"/>
        <v>2</v>
      </c>
      <c r="G42" s="45">
        <f t="shared" si="12"/>
        <v>10.7</v>
      </c>
      <c r="H42" s="45">
        <f t="shared" si="13"/>
        <v>24.4</v>
      </c>
      <c r="I42" s="45">
        <f t="shared" si="14"/>
        <v>8.1999999999999993</v>
      </c>
      <c r="J42" s="45">
        <f t="shared" si="15"/>
        <v>0.6</v>
      </c>
      <c r="K42" s="45">
        <f t="shared" si="16"/>
        <v>15.3</v>
      </c>
      <c r="L42" s="45">
        <f t="shared" si="17"/>
        <v>0</v>
      </c>
      <c r="M42" s="45">
        <f t="shared" si="18"/>
        <v>0.1</v>
      </c>
      <c r="N42" s="45">
        <f t="shared" si="19"/>
        <v>0.4</v>
      </c>
    </row>
    <row r="43" spans="1:14">
      <c r="A43" s="1470"/>
      <c r="B43" s="1472"/>
      <c r="C43" s="1472"/>
      <c r="D43" s="493" t="s">
        <v>230</v>
      </c>
      <c r="E43" s="45">
        <f t="shared" si="10"/>
        <v>33.6</v>
      </c>
      <c r="F43" s="45">
        <f t="shared" si="11"/>
        <v>2.1</v>
      </c>
      <c r="G43" s="45">
        <f t="shared" si="12"/>
        <v>18</v>
      </c>
      <c r="H43" s="45">
        <f t="shared" si="13"/>
        <v>9.4</v>
      </c>
      <c r="I43" s="45">
        <f t="shared" si="14"/>
        <v>11.5</v>
      </c>
      <c r="J43" s="45">
        <f t="shared" si="15"/>
        <v>2</v>
      </c>
      <c r="K43" s="45">
        <f t="shared" si="16"/>
        <v>22.3</v>
      </c>
      <c r="L43" s="45">
        <f t="shared" si="17"/>
        <v>0.1</v>
      </c>
      <c r="M43" s="45">
        <f t="shared" si="18"/>
        <v>0.2</v>
      </c>
      <c r="N43" s="45">
        <f t="shared" si="19"/>
        <v>0.7</v>
      </c>
    </row>
    <row r="44" spans="1:14">
      <c r="A44" s="1470"/>
      <c r="B44" s="1472"/>
      <c r="C44" s="1472"/>
      <c r="D44" s="493" t="s">
        <v>231</v>
      </c>
      <c r="E44" s="45">
        <f t="shared" si="10"/>
        <v>41.7</v>
      </c>
      <c r="F44" s="45">
        <f t="shared" si="11"/>
        <v>1.5</v>
      </c>
      <c r="G44" s="45">
        <f t="shared" si="12"/>
        <v>33.700000000000003</v>
      </c>
      <c r="H44" s="45">
        <f t="shared" si="13"/>
        <v>1.8</v>
      </c>
      <c r="I44" s="45">
        <f t="shared" si="14"/>
        <v>5.7</v>
      </c>
      <c r="J44" s="45">
        <f t="shared" si="15"/>
        <v>1.2</v>
      </c>
      <c r="K44" s="45">
        <f t="shared" si="16"/>
        <v>13.2</v>
      </c>
      <c r="L44" s="45">
        <f t="shared" si="17"/>
        <v>0</v>
      </c>
      <c r="M44" s="45">
        <f t="shared" si="18"/>
        <v>0.5</v>
      </c>
      <c r="N44" s="45">
        <f t="shared" si="19"/>
        <v>0.6</v>
      </c>
    </row>
    <row r="45" spans="1:14">
      <c r="A45" s="1470"/>
      <c r="B45" s="1472"/>
      <c r="C45" s="1472"/>
      <c r="D45" s="493" t="s">
        <v>232</v>
      </c>
      <c r="E45" s="45">
        <f t="shared" si="10"/>
        <v>43.1</v>
      </c>
      <c r="F45" s="45">
        <f t="shared" si="11"/>
        <v>1.4</v>
      </c>
      <c r="G45" s="45">
        <f t="shared" si="12"/>
        <v>20.6</v>
      </c>
      <c r="H45" s="45">
        <f t="shared" si="13"/>
        <v>6.1</v>
      </c>
      <c r="I45" s="45">
        <f t="shared" si="14"/>
        <v>7.2</v>
      </c>
      <c r="J45" s="45">
        <f t="shared" si="15"/>
        <v>1.7</v>
      </c>
      <c r="K45" s="45">
        <f t="shared" si="16"/>
        <v>17</v>
      </c>
      <c r="L45" s="45">
        <f t="shared" si="17"/>
        <v>0.1</v>
      </c>
      <c r="M45" s="45">
        <f t="shared" si="18"/>
        <v>0.1</v>
      </c>
      <c r="N45" s="45">
        <f t="shared" si="19"/>
        <v>2.7</v>
      </c>
    </row>
    <row r="46" spans="1:14">
      <c r="A46" s="1470"/>
      <c r="B46" s="503"/>
      <c r="C46" s="503"/>
      <c r="D46" s="493"/>
      <c r="E46" s="45">
        <f t="shared" si="10"/>
        <v>0.5</v>
      </c>
      <c r="F46" s="45">
        <f t="shared" si="11"/>
        <v>0.7</v>
      </c>
      <c r="G46" s="45">
        <f t="shared" si="12"/>
        <v>7</v>
      </c>
      <c r="H46" s="45">
        <f t="shared" si="13"/>
        <v>4.7</v>
      </c>
      <c r="I46" s="45">
        <f t="shared" si="14"/>
        <v>21.9</v>
      </c>
      <c r="J46" s="45">
        <f t="shared" si="15"/>
        <v>3.3</v>
      </c>
      <c r="K46" s="45">
        <f t="shared" si="16"/>
        <v>45</v>
      </c>
      <c r="L46" s="45">
        <f t="shared" si="17"/>
        <v>11.7</v>
      </c>
      <c r="M46" s="45">
        <f t="shared" si="18"/>
        <v>4.2</v>
      </c>
      <c r="N46" s="45">
        <f t="shared" si="19"/>
        <v>0.9</v>
      </c>
    </row>
    <row r="47" spans="1:14">
      <c r="A47" s="1470"/>
      <c r="B47" s="1474" t="s">
        <v>231</v>
      </c>
      <c r="C47" s="1474" t="s">
        <v>229</v>
      </c>
      <c r="D47" s="493" t="s">
        <v>228</v>
      </c>
      <c r="E47" s="45">
        <f t="shared" si="10"/>
        <v>0.3</v>
      </c>
      <c r="F47" s="45">
        <f t="shared" si="11"/>
        <v>0.6</v>
      </c>
      <c r="G47" s="45">
        <f t="shared" si="12"/>
        <v>4.3</v>
      </c>
      <c r="H47" s="45">
        <f t="shared" si="13"/>
        <v>4.9000000000000004</v>
      </c>
      <c r="I47" s="45">
        <f t="shared" si="14"/>
        <v>22</v>
      </c>
      <c r="J47" s="45">
        <f t="shared" si="15"/>
        <v>5</v>
      </c>
      <c r="K47" s="45">
        <f t="shared" si="16"/>
        <v>43.4</v>
      </c>
      <c r="L47" s="45">
        <f t="shared" si="17"/>
        <v>14.2</v>
      </c>
      <c r="M47" s="45">
        <f t="shared" si="18"/>
        <v>4.7</v>
      </c>
      <c r="N47" s="45">
        <f t="shared" si="19"/>
        <v>0.6</v>
      </c>
    </row>
    <row r="48" spans="1:14">
      <c r="A48" s="1470"/>
      <c r="B48" s="1472"/>
      <c r="C48" s="1472"/>
      <c r="D48" s="493" t="s">
        <v>230</v>
      </c>
      <c r="E48" s="45">
        <f t="shared" si="10"/>
        <v>0.1</v>
      </c>
      <c r="F48" s="45">
        <f t="shared" si="11"/>
        <v>0.4</v>
      </c>
      <c r="G48" s="45">
        <f t="shared" si="12"/>
        <v>4.4000000000000004</v>
      </c>
      <c r="H48" s="45">
        <f t="shared" si="13"/>
        <v>2.7</v>
      </c>
      <c r="I48" s="45">
        <f t="shared" si="14"/>
        <v>20</v>
      </c>
      <c r="J48" s="45">
        <f t="shared" si="15"/>
        <v>2.7</v>
      </c>
      <c r="K48" s="45">
        <f t="shared" si="16"/>
        <v>52</v>
      </c>
      <c r="L48" s="45">
        <f t="shared" si="17"/>
        <v>11.2</v>
      </c>
      <c r="M48" s="45">
        <f t="shared" si="18"/>
        <v>5.7</v>
      </c>
      <c r="N48" s="45">
        <f t="shared" si="19"/>
        <v>0.8</v>
      </c>
    </row>
    <row r="49" spans="1:15">
      <c r="A49" s="1470"/>
      <c r="B49" s="1472"/>
      <c r="C49" s="1472"/>
      <c r="D49" s="493" t="s">
        <v>231</v>
      </c>
      <c r="E49" s="45">
        <f t="shared" si="10"/>
        <v>0</v>
      </c>
      <c r="F49" s="45">
        <f t="shared" si="11"/>
        <v>1.5</v>
      </c>
      <c r="G49" s="45">
        <f t="shared" si="12"/>
        <v>12.5</v>
      </c>
      <c r="H49" s="45">
        <f t="shared" si="13"/>
        <v>3.8</v>
      </c>
      <c r="I49" s="45">
        <f t="shared" si="14"/>
        <v>24.1</v>
      </c>
      <c r="J49" s="45">
        <f t="shared" si="15"/>
        <v>2</v>
      </c>
      <c r="K49" s="45">
        <f t="shared" si="16"/>
        <v>38.1</v>
      </c>
      <c r="L49" s="45">
        <f t="shared" si="17"/>
        <v>13.8</v>
      </c>
      <c r="M49" s="45">
        <f t="shared" si="18"/>
        <v>3.5</v>
      </c>
      <c r="N49" s="45">
        <f t="shared" si="19"/>
        <v>0.8</v>
      </c>
    </row>
    <row r="50" spans="1:15">
      <c r="A50" s="1470"/>
      <c r="B50" s="1472"/>
      <c r="C50" s="1472"/>
      <c r="D50" s="493" t="s">
        <v>232</v>
      </c>
      <c r="E50" s="45">
        <f t="shared" si="10"/>
        <v>2.2999999999999998</v>
      </c>
      <c r="F50" s="45">
        <f t="shared" si="11"/>
        <v>0.7</v>
      </c>
      <c r="G50" s="45">
        <f t="shared" si="12"/>
        <v>10.199999999999999</v>
      </c>
      <c r="H50" s="45">
        <f t="shared" si="13"/>
        <v>9.3000000000000007</v>
      </c>
      <c r="I50" s="45">
        <f t="shared" si="14"/>
        <v>22.9</v>
      </c>
      <c r="J50" s="45">
        <f t="shared" si="15"/>
        <v>3.4</v>
      </c>
      <c r="K50" s="45">
        <f t="shared" si="16"/>
        <v>41.8</v>
      </c>
      <c r="L50" s="45">
        <f t="shared" si="17"/>
        <v>6.4</v>
      </c>
      <c r="M50" s="45">
        <f t="shared" si="18"/>
        <v>1.4</v>
      </c>
      <c r="N50" s="45">
        <f t="shared" si="19"/>
        <v>1.7</v>
      </c>
    </row>
    <row r="51" spans="1:15">
      <c r="A51" s="1470"/>
      <c r="B51" s="503"/>
      <c r="C51" s="503"/>
      <c r="D51" s="493"/>
      <c r="E51" s="45">
        <f t="shared" si="10"/>
        <v>3.8</v>
      </c>
      <c r="F51" s="45">
        <f t="shared" si="11"/>
        <v>1</v>
      </c>
      <c r="G51" s="45">
        <f t="shared" si="12"/>
        <v>6.6</v>
      </c>
      <c r="H51" s="45">
        <f t="shared" si="13"/>
        <v>12.8</v>
      </c>
      <c r="I51" s="45">
        <f t="shared" si="14"/>
        <v>4</v>
      </c>
      <c r="J51" s="45">
        <f t="shared" si="15"/>
        <v>2.2000000000000002</v>
      </c>
      <c r="K51" s="45">
        <f t="shared" si="16"/>
        <v>30.6</v>
      </c>
      <c r="L51" s="45">
        <f t="shared" si="17"/>
        <v>32.200000000000003</v>
      </c>
      <c r="M51" s="45">
        <f t="shared" si="18"/>
        <v>6.1</v>
      </c>
      <c r="N51" s="45">
        <f t="shared" si="19"/>
        <v>0.8</v>
      </c>
    </row>
    <row r="52" spans="1:15" ht="15" thickBot="1">
      <c r="A52" s="1470"/>
      <c r="B52" s="1475" t="s">
        <v>232</v>
      </c>
      <c r="C52" s="1475" t="s">
        <v>229</v>
      </c>
      <c r="D52" s="493" t="s">
        <v>228</v>
      </c>
      <c r="E52" s="45">
        <f t="shared" si="10"/>
        <v>3.7</v>
      </c>
      <c r="F52" s="45">
        <f t="shared" si="11"/>
        <v>0.1</v>
      </c>
      <c r="G52" s="45">
        <f t="shared" si="12"/>
        <v>5.6</v>
      </c>
      <c r="H52" s="45">
        <f t="shared" si="13"/>
        <v>8.8000000000000007</v>
      </c>
      <c r="I52" s="45">
        <f t="shared" si="14"/>
        <v>4.0999999999999996</v>
      </c>
      <c r="J52" s="45">
        <f t="shared" si="15"/>
        <v>2</v>
      </c>
      <c r="K52" s="45">
        <f t="shared" si="16"/>
        <v>37.299999999999997</v>
      </c>
      <c r="L52" s="45">
        <f t="shared" si="17"/>
        <v>33.299999999999997</v>
      </c>
      <c r="M52" s="45">
        <f t="shared" si="18"/>
        <v>2.4</v>
      </c>
      <c r="N52" s="45">
        <f t="shared" si="19"/>
        <v>2.6</v>
      </c>
    </row>
    <row r="53" spans="1:15">
      <c r="A53" s="1470"/>
      <c r="B53" s="1472"/>
      <c r="C53" s="1472"/>
      <c r="D53" s="493" t="s">
        <v>230</v>
      </c>
      <c r="E53" s="45">
        <f t="shared" si="10"/>
        <v>2.5</v>
      </c>
      <c r="F53" s="45">
        <f t="shared" si="11"/>
        <v>2.6</v>
      </c>
      <c r="G53" s="45">
        <f t="shared" si="12"/>
        <v>4.0999999999999996</v>
      </c>
      <c r="H53" s="45">
        <f t="shared" si="13"/>
        <v>17</v>
      </c>
      <c r="I53" s="45">
        <f t="shared" si="14"/>
        <v>4</v>
      </c>
      <c r="J53" s="45">
        <f t="shared" si="15"/>
        <v>2.5</v>
      </c>
      <c r="K53" s="45">
        <f t="shared" si="16"/>
        <v>31.6</v>
      </c>
      <c r="L53" s="45">
        <f t="shared" si="17"/>
        <v>33.6</v>
      </c>
      <c r="M53" s="45">
        <f t="shared" si="18"/>
        <v>1.7</v>
      </c>
      <c r="N53" s="45">
        <f t="shared" si="19"/>
        <v>0.4</v>
      </c>
    </row>
    <row r="54" spans="1:15">
      <c r="A54" s="1470"/>
      <c r="B54" s="1472"/>
      <c r="C54" s="1472"/>
      <c r="D54" s="493" t="s">
        <v>231</v>
      </c>
      <c r="E54" s="45">
        <f t="shared" si="10"/>
        <v>6</v>
      </c>
      <c r="F54" s="45">
        <f t="shared" si="11"/>
        <v>0.3</v>
      </c>
      <c r="G54" s="45">
        <f t="shared" si="12"/>
        <v>5.3</v>
      </c>
      <c r="H54" s="45">
        <f t="shared" si="13"/>
        <v>9.1999999999999993</v>
      </c>
      <c r="I54" s="45">
        <f t="shared" si="14"/>
        <v>1.7</v>
      </c>
      <c r="J54" s="45">
        <f t="shared" si="15"/>
        <v>1.5</v>
      </c>
      <c r="K54" s="45">
        <f t="shared" si="16"/>
        <v>29.1</v>
      </c>
      <c r="L54" s="45">
        <f t="shared" si="17"/>
        <v>44.9</v>
      </c>
      <c r="M54" s="45">
        <f t="shared" si="18"/>
        <v>1.9</v>
      </c>
      <c r="N54" s="45">
        <f t="shared" si="19"/>
        <v>0.2</v>
      </c>
    </row>
    <row r="55" spans="1:15" ht="15" thickBot="1">
      <c r="A55" s="1466"/>
      <c r="B55" s="1467"/>
      <c r="C55" s="1467"/>
      <c r="D55" s="496" t="s">
        <v>232</v>
      </c>
      <c r="E55" s="45">
        <f t="shared" si="10"/>
        <v>4.3</v>
      </c>
      <c r="F55" s="45">
        <f t="shared" si="11"/>
        <v>0.1</v>
      </c>
      <c r="G55" s="45">
        <f t="shared" si="12"/>
        <v>10.8</v>
      </c>
      <c r="H55" s="45">
        <f t="shared" si="13"/>
        <v>12.7</v>
      </c>
      <c r="I55" s="45">
        <f t="shared" si="14"/>
        <v>4.9000000000000004</v>
      </c>
      <c r="J55" s="45">
        <f t="shared" si="15"/>
        <v>2.4</v>
      </c>
      <c r="K55" s="45">
        <f t="shared" si="16"/>
        <v>24.6</v>
      </c>
      <c r="L55" s="45">
        <f t="shared" si="17"/>
        <v>23.8</v>
      </c>
      <c r="M55" s="45">
        <f t="shared" si="18"/>
        <v>16.2</v>
      </c>
      <c r="N55" s="45">
        <f t="shared" si="19"/>
        <v>0.2</v>
      </c>
    </row>
    <row r="57" spans="1:15" ht="15" thickBot="1">
      <c r="A57" s="487"/>
      <c r="B57" s="503"/>
      <c r="C57" s="503"/>
      <c r="D57" s="515"/>
      <c r="E57" s="45">
        <f>ROUND(E31,1)</f>
        <v>8.9</v>
      </c>
      <c r="F57" s="45">
        <f t="shared" ref="F57:N57" si="20">ROUND(F31,1)</f>
        <v>1</v>
      </c>
      <c r="G57" s="45">
        <f t="shared" si="20"/>
        <v>11.1</v>
      </c>
      <c r="H57" s="45">
        <f t="shared" si="20"/>
        <v>9.6</v>
      </c>
      <c r="I57" s="45">
        <f t="shared" si="20"/>
        <v>9.8000000000000007</v>
      </c>
      <c r="J57" s="45">
        <f t="shared" si="20"/>
        <v>2.4</v>
      </c>
      <c r="K57" s="45">
        <f>ROUND(K31,1)</f>
        <v>32</v>
      </c>
      <c r="L57" s="45">
        <f t="shared" si="20"/>
        <v>20</v>
      </c>
      <c r="M57" s="45">
        <f t="shared" si="20"/>
        <v>4.4000000000000004</v>
      </c>
      <c r="N57" s="45">
        <f t="shared" si="20"/>
        <v>0.9</v>
      </c>
      <c r="O57" s="45">
        <f>SUM(E57:N57)</f>
        <v>100.1</v>
      </c>
    </row>
    <row r="58" spans="1:15" ht="15" thickBot="1">
      <c r="A58" s="487"/>
      <c r="B58" s="503"/>
      <c r="C58" s="503"/>
      <c r="D58" s="490" t="s">
        <v>228</v>
      </c>
      <c r="E58" s="45">
        <f t="shared" ref="E58:N81" si="21">ROUND(E32,1)</f>
        <v>8.6999999999999993</v>
      </c>
      <c r="F58" s="45">
        <f t="shared" si="21"/>
        <v>0.6</v>
      </c>
      <c r="G58" s="45">
        <f t="shared" si="21"/>
        <v>7.2</v>
      </c>
      <c r="H58" s="45">
        <f t="shared" si="21"/>
        <v>9.6</v>
      </c>
      <c r="I58" s="45">
        <f t="shared" si="21"/>
        <v>10.4</v>
      </c>
      <c r="J58" s="45">
        <f t="shared" si="21"/>
        <v>2.7</v>
      </c>
      <c r="K58" s="45">
        <f t="shared" si="21"/>
        <v>35.299999999999997</v>
      </c>
      <c r="L58" s="45">
        <f t="shared" si="21"/>
        <v>21.1</v>
      </c>
      <c r="M58" s="45">
        <f t="shared" si="21"/>
        <v>2.8</v>
      </c>
      <c r="N58" s="45">
        <f t="shared" si="21"/>
        <v>1.6</v>
      </c>
      <c r="O58" s="45">
        <f t="shared" ref="O58:O81" si="22">SUM(E58:N58)</f>
        <v>100</v>
      </c>
    </row>
    <row r="59" spans="1:15" ht="15" thickBot="1">
      <c r="A59" s="487"/>
      <c r="B59" s="503"/>
      <c r="C59" s="503"/>
      <c r="D59" s="493" t="s">
        <v>230</v>
      </c>
      <c r="E59" s="45">
        <f t="shared" si="21"/>
        <v>7.3</v>
      </c>
      <c r="F59" s="45">
        <f t="shared" si="21"/>
        <v>1.8</v>
      </c>
      <c r="G59" s="45">
        <f t="shared" si="21"/>
        <v>8.5</v>
      </c>
      <c r="H59" s="45">
        <f t="shared" si="21"/>
        <v>10.9</v>
      </c>
      <c r="I59" s="45">
        <f t="shared" si="21"/>
        <v>9.6999999999999993</v>
      </c>
      <c r="J59" s="45">
        <f t="shared" si="21"/>
        <v>2.4</v>
      </c>
      <c r="K59" s="45">
        <f t="shared" si="21"/>
        <v>35.4</v>
      </c>
      <c r="L59" s="45">
        <f t="shared" si="21"/>
        <v>20.9</v>
      </c>
      <c r="M59" s="45">
        <f t="shared" si="21"/>
        <v>2.6</v>
      </c>
      <c r="N59" s="45">
        <f t="shared" si="21"/>
        <v>0.5</v>
      </c>
      <c r="O59" s="45">
        <f t="shared" si="22"/>
        <v>100</v>
      </c>
    </row>
    <row r="60" spans="1:15" ht="15" thickBot="1">
      <c r="A60" s="487"/>
      <c r="B60" s="503"/>
      <c r="C60" s="503"/>
      <c r="D60" s="493" t="s">
        <v>231</v>
      </c>
      <c r="E60" s="45">
        <f t="shared" si="21"/>
        <v>11.1</v>
      </c>
      <c r="F60" s="45">
        <f t="shared" si="21"/>
        <v>0.9</v>
      </c>
      <c r="G60" s="45">
        <f t="shared" si="21"/>
        <v>16.899999999999999</v>
      </c>
      <c r="H60" s="45">
        <f t="shared" si="21"/>
        <v>5.5</v>
      </c>
      <c r="I60" s="45">
        <f t="shared" si="21"/>
        <v>10.3</v>
      </c>
      <c r="J60" s="45">
        <f t="shared" si="21"/>
        <v>1.6</v>
      </c>
      <c r="K60" s="45">
        <f t="shared" si="21"/>
        <v>27.9</v>
      </c>
      <c r="L60" s="45">
        <f t="shared" si="21"/>
        <v>23.4</v>
      </c>
      <c r="M60" s="45">
        <f t="shared" si="21"/>
        <v>2.1</v>
      </c>
      <c r="N60" s="45">
        <f t="shared" si="21"/>
        <v>0.4</v>
      </c>
      <c r="O60" s="45">
        <f t="shared" si="22"/>
        <v>100.1</v>
      </c>
    </row>
    <row r="61" spans="1:15" ht="15" thickBot="1">
      <c r="A61" s="487"/>
      <c r="B61" s="503"/>
      <c r="C61" s="503"/>
      <c r="D61" s="493" t="s">
        <v>232</v>
      </c>
      <c r="E61" s="45">
        <f t="shared" si="21"/>
        <v>9.9</v>
      </c>
      <c r="F61" s="45">
        <f t="shared" si="21"/>
        <v>0.5</v>
      </c>
      <c r="G61" s="45">
        <f t="shared" si="21"/>
        <v>14.6</v>
      </c>
      <c r="H61" s="45">
        <f t="shared" si="21"/>
        <v>10.4</v>
      </c>
      <c r="I61" s="45">
        <f t="shared" si="21"/>
        <v>8.9</v>
      </c>
      <c r="J61" s="45">
        <f t="shared" si="21"/>
        <v>2.5</v>
      </c>
      <c r="K61" s="45">
        <f t="shared" si="21"/>
        <v>26.8</v>
      </c>
      <c r="L61" s="45">
        <f t="shared" si="21"/>
        <v>15.6</v>
      </c>
      <c r="M61" s="45">
        <f t="shared" si="21"/>
        <v>10</v>
      </c>
      <c r="N61" s="45">
        <f t="shared" si="21"/>
        <v>0.9</v>
      </c>
      <c r="O61" s="45">
        <f t="shared" si="22"/>
        <v>100.1</v>
      </c>
    </row>
    <row r="62" spans="1:15" ht="15" thickBot="1">
      <c r="A62" s="487"/>
      <c r="B62" s="503"/>
      <c r="C62" s="503"/>
      <c r="D62" s="515"/>
      <c r="E62" s="45">
        <f t="shared" si="21"/>
        <v>25</v>
      </c>
      <c r="F62" s="45">
        <f t="shared" si="21"/>
        <v>1.4</v>
      </c>
      <c r="G62" s="45">
        <f t="shared" si="21"/>
        <v>57.9</v>
      </c>
      <c r="H62" s="45">
        <f t="shared" si="21"/>
        <v>0.2</v>
      </c>
      <c r="I62" s="45">
        <f t="shared" si="21"/>
        <v>1.9</v>
      </c>
      <c r="J62" s="45">
        <f t="shared" si="21"/>
        <v>0.6</v>
      </c>
      <c r="K62" s="45">
        <f t="shared" si="21"/>
        <v>12</v>
      </c>
      <c r="L62" s="45">
        <f t="shared" si="21"/>
        <v>0.7</v>
      </c>
      <c r="M62" s="45">
        <f t="shared" si="21"/>
        <v>0</v>
      </c>
      <c r="N62" s="45">
        <f t="shared" si="21"/>
        <v>0.2</v>
      </c>
      <c r="O62" s="45">
        <f t="shared" si="22"/>
        <v>99.9</v>
      </c>
    </row>
    <row r="63" spans="1:15" ht="15" thickBot="1">
      <c r="A63" s="1469" t="s">
        <v>227</v>
      </c>
      <c r="B63" s="1473" t="s">
        <v>228</v>
      </c>
      <c r="C63" s="1473" t="s">
        <v>229</v>
      </c>
      <c r="D63" s="490" t="s">
        <v>228</v>
      </c>
      <c r="E63" s="45">
        <f t="shared" si="21"/>
        <v>33.5</v>
      </c>
      <c r="F63" s="45">
        <f t="shared" si="21"/>
        <v>2</v>
      </c>
      <c r="G63" s="45">
        <f t="shared" si="21"/>
        <v>42.2</v>
      </c>
      <c r="H63" s="45">
        <f t="shared" si="21"/>
        <v>0.5</v>
      </c>
      <c r="I63" s="45">
        <f t="shared" si="21"/>
        <v>2.2999999999999998</v>
      </c>
      <c r="J63" s="45">
        <f t="shared" si="21"/>
        <v>1.2</v>
      </c>
      <c r="K63" s="45">
        <f t="shared" si="21"/>
        <v>17</v>
      </c>
      <c r="L63" s="45">
        <f t="shared" si="21"/>
        <v>0.6</v>
      </c>
      <c r="M63" s="45">
        <f t="shared" si="21"/>
        <v>0</v>
      </c>
      <c r="N63" s="45">
        <f t="shared" si="21"/>
        <v>0.6</v>
      </c>
      <c r="O63" s="45">
        <f t="shared" si="22"/>
        <v>99.9</v>
      </c>
    </row>
    <row r="64" spans="1:15">
      <c r="A64" s="1470"/>
      <c r="B64" s="1472"/>
      <c r="C64" s="1472"/>
      <c r="D64" s="493" t="s">
        <v>230</v>
      </c>
      <c r="E64" s="45">
        <f t="shared" si="21"/>
        <v>27.1</v>
      </c>
      <c r="F64" s="45">
        <f t="shared" si="21"/>
        <v>1.4</v>
      </c>
      <c r="G64" s="45">
        <f t="shared" si="21"/>
        <v>57.1</v>
      </c>
      <c r="H64" s="45">
        <f t="shared" si="21"/>
        <v>0</v>
      </c>
      <c r="I64" s="45">
        <f t="shared" si="21"/>
        <v>2.1</v>
      </c>
      <c r="J64" s="45">
        <f t="shared" si="21"/>
        <v>0.3</v>
      </c>
      <c r="K64" s="45">
        <f t="shared" si="21"/>
        <v>10.5</v>
      </c>
      <c r="L64" s="45">
        <f t="shared" si="21"/>
        <v>1.1000000000000001</v>
      </c>
      <c r="M64" s="45">
        <f t="shared" si="21"/>
        <v>0</v>
      </c>
      <c r="N64" s="45">
        <f t="shared" si="21"/>
        <v>0.2</v>
      </c>
      <c r="O64" s="45">
        <f t="shared" si="22"/>
        <v>99.8</v>
      </c>
    </row>
    <row r="65" spans="1:15">
      <c r="A65" s="1470"/>
      <c r="B65" s="1472"/>
      <c r="C65" s="1472"/>
      <c r="D65" s="493" t="s">
        <v>231</v>
      </c>
      <c r="E65" s="45">
        <f t="shared" si="21"/>
        <v>25.4</v>
      </c>
      <c r="F65" s="45">
        <f t="shared" si="21"/>
        <v>0.7</v>
      </c>
      <c r="G65" s="45">
        <f t="shared" si="21"/>
        <v>65.900000000000006</v>
      </c>
      <c r="H65" s="45">
        <f t="shared" si="21"/>
        <v>0.2</v>
      </c>
      <c r="I65" s="45">
        <f t="shared" si="21"/>
        <v>1.4</v>
      </c>
      <c r="J65" s="45">
        <f t="shared" si="21"/>
        <v>0.3</v>
      </c>
      <c r="K65" s="45">
        <f t="shared" si="21"/>
        <v>5.3</v>
      </c>
      <c r="L65" s="45">
        <f t="shared" si="21"/>
        <v>0.6</v>
      </c>
      <c r="M65" s="45">
        <f t="shared" si="21"/>
        <v>0</v>
      </c>
      <c r="N65" s="45">
        <f t="shared" si="21"/>
        <v>0.1</v>
      </c>
      <c r="O65" s="45">
        <f t="shared" si="22"/>
        <v>99.9</v>
      </c>
    </row>
    <row r="66" spans="1:15">
      <c r="A66" s="1470"/>
      <c r="B66" s="1472"/>
      <c r="C66" s="1472"/>
      <c r="D66" s="493" t="s">
        <v>232</v>
      </c>
      <c r="E66" s="45">
        <f t="shared" si="21"/>
        <v>16.8</v>
      </c>
      <c r="F66" s="45">
        <f t="shared" si="21"/>
        <v>1.4</v>
      </c>
      <c r="G66" s="45">
        <f t="shared" si="21"/>
        <v>61</v>
      </c>
      <c r="H66" s="45">
        <f t="shared" si="21"/>
        <v>0.3</v>
      </c>
      <c r="I66" s="45">
        <f t="shared" si="21"/>
        <v>1.8</v>
      </c>
      <c r="J66" s="45">
        <f t="shared" si="21"/>
        <v>1</v>
      </c>
      <c r="K66" s="45">
        <f t="shared" si="21"/>
        <v>17.100000000000001</v>
      </c>
      <c r="L66" s="45">
        <f t="shared" si="21"/>
        <v>0.4</v>
      </c>
      <c r="M66" s="45">
        <f t="shared" si="21"/>
        <v>0</v>
      </c>
      <c r="N66" s="45">
        <f t="shared" si="21"/>
        <v>0.2</v>
      </c>
      <c r="O66" s="45">
        <f t="shared" si="22"/>
        <v>100</v>
      </c>
    </row>
    <row r="67" spans="1:15">
      <c r="A67" s="1470"/>
      <c r="B67" s="503"/>
      <c r="C67" s="503"/>
      <c r="D67" s="493"/>
      <c r="E67" s="45">
        <f t="shared" si="21"/>
        <v>38.5</v>
      </c>
      <c r="F67" s="45">
        <f t="shared" si="21"/>
        <v>1.8</v>
      </c>
      <c r="G67" s="45">
        <f t="shared" si="21"/>
        <v>19.7</v>
      </c>
      <c r="H67" s="45">
        <f t="shared" si="21"/>
        <v>11</v>
      </c>
      <c r="I67" s="45">
        <f t="shared" si="21"/>
        <v>8.6</v>
      </c>
      <c r="J67" s="45">
        <f t="shared" si="21"/>
        <v>1.4</v>
      </c>
      <c r="K67" s="45">
        <f t="shared" si="21"/>
        <v>17.600000000000001</v>
      </c>
      <c r="L67" s="45">
        <f t="shared" si="21"/>
        <v>0.1</v>
      </c>
      <c r="M67" s="45">
        <f t="shared" si="21"/>
        <v>0.2</v>
      </c>
      <c r="N67" s="45">
        <f t="shared" si="21"/>
        <v>1.1000000000000001</v>
      </c>
      <c r="O67" s="45">
        <f t="shared" si="22"/>
        <v>100</v>
      </c>
    </row>
    <row r="68" spans="1:15">
      <c r="A68" s="1470"/>
      <c r="B68" s="1474" t="s">
        <v>230</v>
      </c>
      <c r="C68" s="1474" t="s">
        <v>229</v>
      </c>
      <c r="D68" s="493" t="s">
        <v>228</v>
      </c>
      <c r="E68" s="45">
        <f t="shared" si="21"/>
        <v>38.200000000000003</v>
      </c>
      <c r="F68" s="45">
        <f t="shared" si="21"/>
        <v>2</v>
      </c>
      <c r="G68" s="45">
        <f t="shared" si="21"/>
        <v>10.7</v>
      </c>
      <c r="H68" s="45">
        <f t="shared" si="21"/>
        <v>24.4</v>
      </c>
      <c r="I68" s="45">
        <f t="shared" si="21"/>
        <v>8.1999999999999993</v>
      </c>
      <c r="J68" s="45">
        <f t="shared" si="21"/>
        <v>0.6</v>
      </c>
      <c r="K68" s="45">
        <f t="shared" si="21"/>
        <v>15.3</v>
      </c>
      <c r="L68" s="45">
        <f t="shared" si="21"/>
        <v>0</v>
      </c>
      <c r="M68" s="45">
        <f t="shared" si="21"/>
        <v>0.1</v>
      </c>
      <c r="N68" s="45">
        <f t="shared" si="21"/>
        <v>0.4</v>
      </c>
      <c r="O68" s="45">
        <f t="shared" si="22"/>
        <v>99.9</v>
      </c>
    </row>
    <row r="69" spans="1:15">
      <c r="A69" s="1470"/>
      <c r="B69" s="1472"/>
      <c r="C69" s="1472"/>
      <c r="D69" s="493" t="s">
        <v>230</v>
      </c>
      <c r="E69" s="45">
        <f t="shared" si="21"/>
        <v>33.6</v>
      </c>
      <c r="F69" s="45">
        <f t="shared" si="21"/>
        <v>2.1</v>
      </c>
      <c r="G69" s="45">
        <f t="shared" si="21"/>
        <v>18</v>
      </c>
      <c r="H69" s="45">
        <f t="shared" si="21"/>
        <v>9.4</v>
      </c>
      <c r="I69" s="45">
        <f t="shared" si="21"/>
        <v>11.5</v>
      </c>
      <c r="J69" s="45">
        <f t="shared" si="21"/>
        <v>2</v>
      </c>
      <c r="K69" s="45">
        <f t="shared" si="21"/>
        <v>22.3</v>
      </c>
      <c r="L69" s="45">
        <f t="shared" si="21"/>
        <v>0.1</v>
      </c>
      <c r="M69" s="45">
        <f t="shared" si="21"/>
        <v>0.2</v>
      </c>
      <c r="N69" s="45">
        <f t="shared" si="21"/>
        <v>0.7</v>
      </c>
      <c r="O69" s="45">
        <f t="shared" si="22"/>
        <v>99.9</v>
      </c>
    </row>
    <row r="70" spans="1:15">
      <c r="A70" s="1470"/>
      <c r="B70" s="1472"/>
      <c r="C70" s="1472"/>
      <c r="D70" s="493" t="s">
        <v>231</v>
      </c>
      <c r="E70" s="45">
        <f t="shared" si="21"/>
        <v>41.7</v>
      </c>
      <c r="F70" s="45">
        <f t="shared" si="21"/>
        <v>1.5</v>
      </c>
      <c r="G70" s="45">
        <f t="shared" si="21"/>
        <v>33.700000000000003</v>
      </c>
      <c r="H70" s="45">
        <f t="shared" si="21"/>
        <v>1.8</v>
      </c>
      <c r="I70" s="45">
        <f t="shared" si="21"/>
        <v>5.7</v>
      </c>
      <c r="J70" s="45">
        <f t="shared" si="21"/>
        <v>1.2</v>
      </c>
      <c r="K70" s="45">
        <f t="shared" si="21"/>
        <v>13.2</v>
      </c>
      <c r="L70" s="45">
        <f t="shared" si="21"/>
        <v>0</v>
      </c>
      <c r="M70" s="45">
        <f t="shared" si="21"/>
        <v>0.5</v>
      </c>
      <c r="N70" s="45">
        <f t="shared" si="21"/>
        <v>0.6</v>
      </c>
      <c r="O70" s="45">
        <f t="shared" si="22"/>
        <v>99.9</v>
      </c>
    </row>
    <row r="71" spans="1:15">
      <c r="A71" s="1470"/>
      <c r="B71" s="1472"/>
      <c r="C71" s="1472"/>
      <c r="D71" s="493" t="s">
        <v>232</v>
      </c>
      <c r="E71" s="45">
        <f t="shared" si="21"/>
        <v>43.1</v>
      </c>
      <c r="F71" s="45">
        <f t="shared" si="21"/>
        <v>1.4</v>
      </c>
      <c r="G71" s="45">
        <f t="shared" si="21"/>
        <v>20.6</v>
      </c>
      <c r="H71" s="45">
        <f t="shared" si="21"/>
        <v>6.1</v>
      </c>
      <c r="I71" s="45">
        <f t="shared" si="21"/>
        <v>7.2</v>
      </c>
      <c r="J71" s="45">
        <f t="shared" si="21"/>
        <v>1.7</v>
      </c>
      <c r="K71" s="45">
        <f t="shared" si="21"/>
        <v>17</v>
      </c>
      <c r="L71" s="45">
        <f t="shared" si="21"/>
        <v>0.1</v>
      </c>
      <c r="M71" s="45">
        <f t="shared" si="21"/>
        <v>0.1</v>
      </c>
      <c r="N71" s="45">
        <f t="shared" si="21"/>
        <v>2.7</v>
      </c>
      <c r="O71" s="45">
        <f t="shared" si="22"/>
        <v>100</v>
      </c>
    </row>
    <row r="72" spans="1:15">
      <c r="A72" s="1470"/>
      <c r="B72" s="503"/>
      <c r="C72" s="503"/>
      <c r="D72" s="493"/>
      <c r="E72" s="45">
        <f t="shared" si="21"/>
        <v>0.5</v>
      </c>
      <c r="F72" s="45">
        <f t="shared" si="21"/>
        <v>0.7</v>
      </c>
      <c r="G72" s="45">
        <f t="shared" si="21"/>
        <v>7</v>
      </c>
      <c r="H72" s="45">
        <f t="shared" si="21"/>
        <v>4.7</v>
      </c>
      <c r="I72" s="45">
        <f t="shared" si="21"/>
        <v>21.9</v>
      </c>
      <c r="J72" s="45">
        <f t="shared" si="21"/>
        <v>3.3</v>
      </c>
      <c r="K72" s="45">
        <f t="shared" si="21"/>
        <v>45</v>
      </c>
      <c r="L72" s="45">
        <f t="shared" si="21"/>
        <v>11.7</v>
      </c>
      <c r="M72" s="45">
        <f t="shared" si="21"/>
        <v>4.2</v>
      </c>
      <c r="N72" s="45">
        <f t="shared" si="21"/>
        <v>0.9</v>
      </c>
      <c r="O72" s="45">
        <f t="shared" si="22"/>
        <v>99.9</v>
      </c>
    </row>
    <row r="73" spans="1:15">
      <c r="A73" s="1470"/>
      <c r="B73" s="1474" t="s">
        <v>231</v>
      </c>
      <c r="C73" s="1474" t="s">
        <v>229</v>
      </c>
      <c r="D73" s="493" t="s">
        <v>228</v>
      </c>
      <c r="E73" s="45">
        <f t="shared" si="21"/>
        <v>0.3</v>
      </c>
      <c r="F73" s="45">
        <f t="shared" si="21"/>
        <v>0.6</v>
      </c>
      <c r="G73" s="45">
        <f t="shared" si="21"/>
        <v>4.3</v>
      </c>
      <c r="H73" s="45">
        <f t="shared" si="21"/>
        <v>4.9000000000000004</v>
      </c>
      <c r="I73" s="45">
        <f t="shared" si="21"/>
        <v>22</v>
      </c>
      <c r="J73" s="45">
        <f t="shared" si="21"/>
        <v>5</v>
      </c>
      <c r="K73" s="45">
        <f t="shared" si="21"/>
        <v>43.4</v>
      </c>
      <c r="L73" s="45">
        <f t="shared" si="21"/>
        <v>14.2</v>
      </c>
      <c r="M73" s="45">
        <f t="shared" si="21"/>
        <v>4.7</v>
      </c>
      <c r="N73" s="45">
        <f t="shared" si="21"/>
        <v>0.6</v>
      </c>
      <c r="O73" s="45">
        <f t="shared" si="22"/>
        <v>100</v>
      </c>
    </row>
    <row r="74" spans="1:15">
      <c r="A74" s="1470"/>
      <c r="B74" s="1472"/>
      <c r="C74" s="1472"/>
      <c r="D74" s="493" t="s">
        <v>230</v>
      </c>
      <c r="E74" s="45">
        <f t="shared" si="21"/>
        <v>0.1</v>
      </c>
      <c r="F74" s="45">
        <f t="shared" si="21"/>
        <v>0.4</v>
      </c>
      <c r="G74" s="45">
        <f t="shared" si="21"/>
        <v>4.4000000000000004</v>
      </c>
      <c r="H74" s="45">
        <f t="shared" si="21"/>
        <v>2.7</v>
      </c>
      <c r="I74" s="45">
        <f t="shared" si="21"/>
        <v>20</v>
      </c>
      <c r="J74" s="45">
        <f t="shared" si="21"/>
        <v>2.7</v>
      </c>
      <c r="K74" s="45">
        <f t="shared" si="21"/>
        <v>52</v>
      </c>
      <c r="L74" s="45">
        <f t="shared" si="21"/>
        <v>11.2</v>
      </c>
      <c r="M74" s="45">
        <f t="shared" si="21"/>
        <v>5.7</v>
      </c>
      <c r="N74" s="45">
        <f t="shared" si="21"/>
        <v>0.8</v>
      </c>
      <c r="O74" s="45">
        <f t="shared" si="22"/>
        <v>100</v>
      </c>
    </row>
    <row r="75" spans="1:15">
      <c r="A75" s="1470"/>
      <c r="B75" s="1472"/>
      <c r="C75" s="1472"/>
      <c r="D75" s="493" t="s">
        <v>231</v>
      </c>
      <c r="E75" s="45">
        <f t="shared" si="21"/>
        <v>0</v>
      </c>
      <c r="F75" s="45">
        <f t="shared" si="21"/>
        <v>1.5</v>
      </c>
      <c r="G75" s="45">
        <f t="shared" si="21"/>
        <v>12.5</v>
      </c>
      <c r="H75" s="45">
        <f t="shared" si="21"/>
        <v>3.8</v>
      </c>
      <c r="I75" s="45">
        <f t="shared" si="21"/>
        <v>24.1</v>
      </c>
      <c r="J75" s="45">
        <f t="shared" si="21"/>
        <v>2</v>
      </c>
      <c r="K75" s="45">
        <f t="shared" si="21"/>
        <v>38.1</v>
      </c>
      <c r="L75" s="45">
        <f t="shared" si="21"/>
        <v>13.8</v>
      </c>
      <c r="M75" s="45">
        <f t="shared" si="21"/>
        <v>3.5</v>
      </c>
      <c r="N75" s="45">
        <f t="shared" si="21"/>
        <v>0.8</v>
      </c>
      <c r="O75" s="45">
        <f t="shared" si="22"/>
        <v>100.1</v>
      </c>
    </row>
    <row r="76" spans="1:15">
      <c r="A76" s="1470"/>
      <c r="B76" s="1472"/>
      <c r="C76" s="1472"/>
      <c r="D76" s="493" t="s">
        <v>232</v>
      </c>
      <c r="E76" s="45">
        <f t="shared" si="21"/>
        <v>2.2999999999999998</v>
      </c>
      <c r="F76" s="45">
        <f t="shared" si="21"/>
        <v>0.7</v>
      </c>
      <c r="G76" s="45">
        <f t="shared" si="21"/>
        <v>10.199999999999999</v>
      </c>
      <c r="H76" s="45">
        <f t="shared" si="21"/>
        <v>9.3000000000000007</v>
      </c>
      <c r="I76" s="45">
        <f t="shared" si="21"/>
        <v>22.9</v>
      </c>
      <c r="J76" s="45">
        <f t="shared" si="21"/>
        <v>3.4</v>
      </c>
      <c r="K76" s="45">
        <f t="shared" si="21"/>
        <v>41.8</v>
      </c>
      <c r="L76" s="45">
        <f t="shared" si="21"/>
        <v>6.4</v>
      </c>
      <c r="M76" s="45">
        <f t="shared" si="21"/>
        <v>1.4</v>
      </c>
      <c r="N76" s="45">
        <f t="shared" si="21"/>
        <v>1.7</v>
      </c>
      <c r="O76" s="45">
        <f t="shared" si="22"/>
        <v>100.1</v>
      </c>
    </row>
    <row r="77" spans="1:15">
      <c r="A77" s="1470"/>
      <c r="B77" s="503"/>
      <c r="C77" s="503"/>
      <c r="D77" s="493"/>
      <c r="E77" s="45">
        <f t="shared" si="21"/>
        <v>3.8</v>
      </c>
      <c r="F77" s="45">
        <f t="shared" si="21"/>
        <v>1</v>
      </c>
      <c r="G77" s="45">
        <f t="shared" si="21"/>
        <v>6.6</v>
      </c>
      <c r="H77" s="45">
        <f t="shared" si="21"/>
        <v>12.8</v>
      </c>
      <c r="I77" s="45">
        <f t="shared" si="21"/>
        <v>4</v>
      </c>
      <c r="J77" s="45">
        <f t="shared" si="21"/>
        <v>2.2000000000000002</v>
      </c>
      <c r="K77" s="45">
        <f t="shared" si="21"/>
        <v>30.6</v>
      </c>
      <c r="L77" s="45">
        <f t="shared" si="21"/>
        <v>32.200000000000003</v>
      </c>
      <c r="M77" s="45">
        <f t="shared" si="21"/>
        <v>6.1</v>
      </c>
      <c r="N77" s="45">
        <f t="shared" si="21"/>
        <v>0.8</v>
      </c>
      <c r="O77" s="45">
        <f t="shared" si="22"/>
        <v>100.1</v>
      </c>
    </row>
    <row r="78" spans="1:15" ht="15" thickBot="1">
      <c r="A78" s="1470"/>
      <c r="B78" s="1475" t="s">
        <v>232</v>
      </c>
      <c r="C78" s="1475" t="s">
        <v>229</v>
      </c>
      <c r="D78" s="493" t="s">
        <v>228</v>
      </c>
      <c r="E78" s="45">
        <f t="shared" si="21"/>
        <v>3.7</v>
      </c>
      <c r="F78" s="45">
        <f t="shared" si="21"/>
        <v>0.1</v>
      </c>
      <c r="G78" s="45">
        <f t="shared" si="21"/>
        <v>5.6</v>
      </c>
      <c r="H78" s="45">
        <f t="shared" si="21"/>
        <v>8.8000000000000007</v>
      </c>
      <c r="I78" s="45">
        <f t="shared" si="21"/>
        <v>4.0999999999999996</v>
      </c>
      <c r="J78" s="45">
        <f t="shared" si="21"/>
        <v>2</v>
      </c>
      <c r="K78" s="45">
        <f t="shared" si="21"/>
        <v>37.299999999999997</v>
      </c>
      <c r="L78" s="45">
        <f t="shared" si="21"/>
        <v>33.299999999999997</v>
      </c>
      <c r="M78" s="45">
        <f t="shared" si="21"/>
        <v>2.4</v>
      </c>
      <c r="N78" s="45">
        <f t="shared" si="21"/>
        <v>2.6</v>
      </c>
      <c r="O78" s="45">
        <f t="shared" si="22"/>
        <v>99.9</v>
      </c>
    </row>
    <row r="79" spans="1:15">
      <c r="A79" s="1470"/>
      <c r="B79" s="1472"/>
      <c r="C79" s="1472"/>
      <c r="D79" s="493" t="s">
        <v>230</v>
      </c>
      <c r="E79" s="45">
        <f t="shared" si="21"/>
        <v>2.5</v>
      </c>
      <c r="F79" s="45">
        <f t="shared" si="21"/>
        <v>2.6</v>
      </c>
      <c r="G79" s="45">
        <f t="shared" si="21"/>
        <v>4.0999999999999996</v>
      </c>
      <c r="H79" s="45">
        <f t="shared" si="21"/>
        <v>17</v>
      </c>
      <c r="I79" s="45">
        <f t="shared" si="21"/>
        <v>4</v>
      </c>
      <c r="J79" s="45">
        <f t="shared" si="21"/>
        <v>2.5</v>
      </c>
      <c r="K79" s="45">
        <f t="shared" si="21"/>
        <v>31.6</v>
      </c>
      <c r="L79" s="45">
        <f t="shared" si="21"/>
        <v>33.6</v>
      </c>
      <c r="M79" s="45">
        <f t="shared" si="21"/>
        <v>1.7</v>
      </c>
      <c r="N79" s="45">
        <f t="shared" si="21"/>
        <v>0.4</v>
      </c>
      <c r="O79" s="45">
        <f t="shared" si="22"/>
        <v>100</v>
      </c>
    </row>
    <row r="80" spans="1:15">
      <c r="A80" s="1470"/>
      <c r="B80" s="1472"/>
      <c r="C80" s="1472"/>
      <c r="D80" s="493" t="s">
        <v>231</v>
      </c>
      <c r="E80" s="45">
        <f t="shared" si="21"/>
        <v>6</v>
      </c>
      <c r="F80" s="45">
        <f t="shared" si="21"/>
        <v>0.3</v>
      </c>
      <c r="G80" s="45">
        <f t="shared" si="21"/>
        <v>5.3</v>
      </c>
      <c r="H80" s="45">
        <f t="shared" si="21"/>
        <v>9.1999999999999993</v>
      </c>
      <c r="I80" s="45">
        <f t="shared" si="21"/>
        <v>1.7</v>
      </c>
      <c r="J80" s="45">
        <f t="shared" si="21"/>
        <v>1.5</v>
      </c>
      <c r="K80" s="45">
        <f t="shared" si="21"/>
        <v>29.1</v>
      </c>
      <c r="L80" s="45">
        <f t="shared" si="21"/>
        <v>44.9</v>
      </c>
      <c r="M80" s="45">
        <f t="shared" si="21"/>
        <v>1.9</v>
      </c>
      <c r="N80" s="45">
        <f t="shared" si="21"/>
        <v>0.2</v>
      </c>
      <c r="O80" s="45">
        <f t="shared" si="22"/>
        <v>100.1</v>
      </c>
    </row>
    <row r="81" spans="1:15" ht="15" thickBot="1">
      <c r="A81" s="1466"/>
      <c r="B81" s="1467"/>
      <c r="C81" s="1467"/>
      <c r="D81" s="496" t="s">
        <v>232</v>
      </c>
      <c r="E81" s="45">
        <f t="shared" si="21"/>
        <v>4.3</v>
      </c>
      <c r="F81" s="45">
        <f t="shared" si="21"/>
        <v>0.1</v>
      </c>
      <c r="G81" s="45">
        <f t="shared" ref="G81:N81" si="23">ROUND(G55,1)</f>
        <v>10.8</v>
      </c>
      <c r="H81" s="45">
        <f t="shared" si="23"/>
        <v>12.7</v>
      </c>
      <c r="I81" s="45">
        <f t="shared" si="23"/>
        <v>4.9000000000000004</v>
      </c>
      <c r="J81" s="45">
        <f t="shared" si="23"/>
        <v>2.4</v>
      </c>
      <c r="K81" s="45">
        <f t="shared" si="23"/>
        <v>24.6</v>
      </c>
      <c r="L81" s="45">
        <f t="shared" si="23"/>
        <v>23.8</v>
      </c>
      <c r="M81" s="45">
        <f t="shared" si="23"/>
        <v>16.2</v>
      </c>
      <c r="N81" s="45">
        <f t="shared" si="23"/>
        <v>0.2</v>
      </c>
      <c r="O81" s="45">
        <f t="shared" si="22"/>
        <v>100</v>
      </c>
    </row>
    <row r="83" spans="1:15" ht="15" thickBot="1">
      <c r="A83" s="487"/>
      <c r="B83" s="503"/>
      <c r="C83" s="503"/>
      <c r="D83" s="515"/>
      <c r="E83" s="274">
        <v>8.9</v>
      </c>
      <c r="F83" s="274">
        <v>1</v>
      </c>
      <c r="G83" s="274">
        <v>11.1</v>
      </c>
      <c r="H83" s="274">
        <v>9.6</v>
      </c>
      <c r="I83" s="274">
        <v>9.8000000000000007</v>
      </c>
      <c r="J83" s="274">
        <v>2.4</v>
      </c>
      <c r="K83" s="275">
        <v>31.9</v>
      </c>
      <c r="L83" s="274">
        <v>20</v>
      </c>
      <c r="M83" s="274">
        <v>4.4000000000000004</v>
      </c>
      <c r="N83" s="274">
        <v>0.9</v>
      </c>
      <c r="O83">
        <f>SUM(E83:N83)</f>
        <v>100</v>
      </c>
    </row>
    <row r="84" spans="1:15" ht="15" thickBot="1">
      <c r="A84" s="487"/>
      <c r="B84" s="503"/>
      <c r="C84" s="503"/>
      <c r="D84" s="490" t="s">
        <v>228</v>
      </c>
      <c r="E84" s="274">
        <v>8.6999999999999993</v>
      </c>
      <c r="F84" s="274">
        <v>0.6</v>
      </c>
      <c r="G84" s="274">
        <v>7.2</v>
      </c>
      <c r="H84" s="274">
        <v>9.6</v>
      </c>
      <c r="I84" s="274">
        <v>10.4</v>
      </c>
      <c r="J84" s="274">
        <v>2.7</v>
      </c>
      <c r="K84" s="274">
        <v>35.299999999999997</v>
      </c>
      <c r="L84" s="274">
        <v>21.1</v>
      </c>
      <c r="M84" s="274">
        <v>2.8</v>
      </c>
      <c r="N84" s="274">
        <v>1.6</v>
      </c>
      <c r="O84">
        <f t="shared" ref="O84:O107" si="24">SUM(E84:N84)</f>
        <v>100</v>
      </c>
    </row>
    <row r="85" spans="1:15" ht="15" thickBot="1">
      <c r="A85" s="487"/>
      <c r="B85" s="503"/>
      <c r="C85" s="503"/>
      <c r="D85" s="493" t="s">
        <v>230</v>
      </c>
      <c r="E85" s="274">
        <v>7.3</v>
      </c>
      <c r="F85" s="274">
        <v>1.8</v>
      </c>
      <c r="G85" s="274">
        <v>8.5</v>
      </c>
      <c r="H85" s="274">
        <v>10.9</v>
      </c>
      <c r="I85" s="274">
        <v>9.6999999999999993</v>
      </c>
      <c r="J85" s="274">
        <v>2.4</v>
      </c>
      <c r="K85" s="274">
        <v>35.4</v>
      </c>
      <c r="L85" s="274">
        <v>20.9</v>
      </c>
      <c r="M85" s="274">
        <v>2.6</v>
      </c>
      <c r="N85" s="274">
        <v>0.5</v>
      </c>
      <c r="O85">
        <f t="shared" si="24"/>
        <v>100</v>
      </c>
    </row>
    <row r="86" spans="1:15" ht="15" thickBot="1">
      <c r="A86" s="487"/>
      <c r="B86" s="503"/>
      <c r="C86" s="503"/>
      <c r="D86" s="493" t="s">
        <v>231</v>
      </c>
      <c r="E86" s="274">
        <v>11.1</v>
      </c>
      <c r="F86" s="274">
        <v>0.9</v>
      </c>
      <c r="G86" s="274">
        <v>16.899999999999999</v>
      </c>
      <c r="H86" s="274">
        <v>5.5</v>
      </c>
      <c r="I86" s="274">
        <v>10.3</v>
      </c>
      <c r="J86" s="274">
        <v>1.6</v>
      </c>
      <c r="K86" s="275">
        <v>27.8</v>
      </c>
      <c r="L86" s="274">
        <v>23.4</v>
      </c>
      <c r="M86" s="274">
        <v>2.1</v>
      </c>
      <c r="N86" s="274">
        <v>0.4</v>
      </c>
      <c r="O86">
        <f t="shared" si="24"/>
        <v>100</v>
      </c>
    </row>
    <row r="87" spans="1:15" ht="15" thickBot="1">
      <c r="A87" s="487"/>
      <c r="B87" s="503"/>
      <c r="C87" s="503"/>
      <c r="D87" s="493" t="s">
        <v>232</v>
      </c>
      <c r="E87" s="274">
        <v>9.9</v>
      </c>
      <c r="F87" s="274">
        <v>0.5</v>
      </c>
      <c r="G87" s="274">
        <v>14.6</v>
      </c>
      <c r="H87" s="274">
        <v>10.4</v>
      </c>
      <c r="I87" s="274">
        <v>8.9</v>
      </c>
      <c r="J87" s="274">
        <v>2.5</v>
      </c>
      <c r="K87" s="275">
        <v>26.7</v>
      </c>
      <c r="L87" s="274">
        <v>15.6</v>
      </c>
      <c r="M87" s="274">
        <v>10</v>
      </c>
      <c r="N87" s="274">
        <v>0.9</v>
      </c>
      <c r="O87">
        <f t="shared" si="24"/>
        <v>100</v>
      </c>
    </row>
    <row r="88" spans="1:15" ht="15" thickBot="1">
      <c r="A88" s="487"/>
      <c r="B88" s="503"/>
      <c r="C88" s="503"/>
      <c r="D88" s="515"/>
      <c r="E88" s="274">
        <v>25</v>
      </c>
      <c r="F88" s="274">
        <v>1.4</v>
      </c>
      <c r="G88" s="275">
        <v>58</v>
      </c>
      <c r="H88" s="274">
        <v>0.2</v>
      </c>
      <c r="I88" s="274">
        <v>1.9</v>
      </c>
      <c r="J88" s="274">
        <v>0.6</v>
      </c>
      <c r="K88" s="274">
        <v>12</v>
      </c>
      <c r="L88" s="274">
        <v>0.7</v>
      </c>
      <c r="M88" s="274">
        <v>0</v>
      </c>
      <c r="N88" s="274">
        <v>0.2</v>
      </c>
      <c r="O88">
        <f t="shared" si="24"/>
        <v>100</v>
      </c>
    </row>
    <row r="89" spans="1:15" ht="15" thickBot="1">
      <c r="A89" s="1469" t="s">
        <v>227</v>
      </c>
      <c r="B89" s="1473" t="s">
        <v>228</v>
      </c>
      <c r="C89" s="1473" t="s">
        <v>229</v>
      </c>
      <c r="D89" s="490" t="s">
        <v>228</v>
      </c>
      <c r="E89" s="274">
        <v>33.5</v>
      </c>
      <c r="F89" s="274">
        <v>2</v>
      </c>
      <c r="G89" s="275">
        <v>42.3</v>
      </c>
      <c r="H89" s="274">
        <v>0.5</v>
      </c>
      <c r="I89" s="274">
        <v>2.2999999999999998</v>
      </c>
      <c r="J89" s="274">
        <v>1.2</v>
      </c>
      <c r="K89" s="274">
        <v>17</v>
      </c>
      <c r="L89" s="274">
        <v>0.6</v>
      </c>
      <c r="M89" s="274">
        <v>0</v>
      </c>
      <c r="N89" s="274">
        <v>0.6</v>
      </c>
      <c r="O89">
        <f t="shared" si="24"/>
        <v>100</v>
      </c>
    </row>
    <row r="90" spans="1:15">
      <c r="A90" s="1470"/>
      <c r="B90" s="1472"/>
      <c r="C90" s="1472"/>
      <c r="D90" s="493" t="s">
        <v>230</v>
      </c>
      <c r="E90" s="275">
        <v>27.2</v>
      </c>
      <c r="F90" s="274">
        <v>1.4</v>
      </c>
      <c r="G90" s="275">
        <v>57.2</v>
      </c>
      <c r="H90" s="274">
        <v>0</v>
      </c>
      <c r="I90" s="274">
        <v>2.1</v>
      </c>
      <c r="J90" s="274">
        <v>0.3</v>
      </c>
      <c r="K90" s="274">
        <v>10.5</v>
      </c>
      <c r="L90" s="274">
        <v>1.1000000000000001</v>
      </c>
      <c r="M90" s="274">
        <v>0</v>
      </c>
      <c r="N90" s="274">
        <v>0.2</v>
      </c>
      <c r="O90">
        <f t="shared" si="24"/>
        <v>100</v>
      </c>
    </row>
    <row r="91" spans="1:15">
      <c r="A91" s="1470"/>
      <c r="B91" s="1472"/>
      <c r="C91" s="1472"/>
      <c r="D91" s="493" t="s">
        <v>231</v>
      </c>
      <c r="E91" s="274">
        <v>25.4</v>
      </c>
      <c r="F91" s="274">
        <v>0.7</v>
      </c>
      <c r="G91" s="275">
        <v>66</v>
      </c>
      <c r="H91" s="274">
        <v>0.2</v>
      </c>
      <c r="I91" s="274">
        <v>1.4</v>
      </c>
      <c r="J91" s="274">
        <v>0.3</v>
      </c>
      <c r="K91" s="274">
        <v>5.3</v>
      </c>
      <c r="L91" s="274">
        <v>0.6</v>
      </c>
      <c r="M91" s="274">
        <v>0</v>
      </c>
      <c r="N91" s="274">
        <v>0.1</v>
      </c>
      <c r="O91">
        <f t="shared" si="24"/>
        <v>100</v>
      </c>
    </row>
    <row r="92" spans="1:15">
      <c r="A92" s="1470"/>
      <c r="B92" s="1472"/>
      <c r="C92" s="1472"/>
      <c r="D92" s="493" t="s">
        <v>232</v>
      </c>
      <c r="E92" s="274">
        <v>16.8</v>
      </c>
      <c r="F92" s="274">
        <v>1.4</v>
      </c>
      <c r="G92" s="274">
        <v>61</v>
      </c>
      <c r="H92" s="274">
        <v>0.3</v>
      </c>
      <c r="I92" s="274">
        <v>1.8</v>
      </c>
      <c r="J92" s="274">
        <v>1</v>
      </c>
      <c r="K92" s="274">
        <v>17.100000000000001</v>
      </c>
      <c r="L92" s="274">
        <v>0.4</v>
      </c>
      <c r="M92" s="274">
        <v>0</v>
      </c>
      <c r="N92" s="274">
        <v>0.2</v>
      </c>
      <c r="O92">
        <f t="shared" si="24"/>
        <v>100</v>
      </c>
    </row>
    <row r="93" spans="1:15">
      <c r="A93" s="1470"/>
      <c r="B93" s="503"/>
      <c r="C93" s="503"/>
      <c r="D93" s="493"/>
      <c r="E93" s="274">
        <v>38.5</v>
      </c>
      <c r="F93" s="274">
        <v>1.8</v>
      </c>
      <c r="G93" s="274">
        <v>19.7</v>
      </c>
      <c r="H93" s="274">
        <v>11</v>
      </c>
      <c r="I93" s="274">
        <v>8.6</v>
      </c>
      <c r="J93" s="274">
        <v>1.4</v>
      </c>
      <c r="K93" s="274">
        <v>17.600000000000001</v>
      </c>
      <c r="L93" s="274">
        <v>0.1</v>
      </c>
      <c r="M93" s="274">
        <v>0.2</v>
      </c>
      <c r="N93" s="274">
        <v>1.1000000000000001</v>
      </c>
      <c r="O93">
        <f t="shared" si="24"/>
        <v>100</v>
      </c>
    </row>
    <row r="94" spans="1:15">
      <c r="A94" s="1470"/>
      <c r="B94" s="1474" t="s">
        <v>230</v>
      </c>
      <c r="C94" s="1474" t="s">
        <v>229</v>
      </c>
      <c r="D94" s="493" t="s">
        <v>228</v>
      </c>
      <c r="E94" s="275">
        <v>38.299999999999997</v>
      </c>
      <c r="F94" s="274">
        <v>2</v>
      </c>
      <c r="G94" s="274">
        <v>10.7</v>
      </c>
      <c r="H94" s="274">
        <v>24.4</v>
      </c>
      <c r="I94" s="274">
        <v>8.1999999999999993</v>
      </c>
      <c r="J94" s="274">
        <v>0.6</v>
      </c>
      <c r="K94" s="274">
        <v>15.3</v>
      </c>
      <c r="L94" s="274">
        <v>0</v>
      </c>
      <c r="M94" s="274">
        <v>0.1</v>
      </c>
      <c r="N94" s="274">
        <v>0.4</v>
      </c>
      <c r="O94">
        <f t="shared" si="24"/>
        <v>100</v>
      </c>
    </row>
    <row r="95" spans="1:15">
      <c r="A95" s="1470"/>
      <c r="B95" s="1472"/>
      <c r="C95" s="1472"/>
      <c r="D95" s="493" t="s">
        <v>230</v>
      </c>
      <c r="E95" s="275">
        <v>33.700000000000003</v>
      </c>
      <c r="F95" s="274">
        <v>2.1</v>
      </c>
      <c r="G95" s="274">
        <v>18</v>
      </c>
      <c r="H95" s="274">
        <v>9.4</v>
      </c>
      <c r="I95" s="274">
        <v>11.5</v>
      </c>
      <c r="J95" s="274">
        <v>2</v>
      </c>
      <c r="K95" s="274">
        <v>22.3</v>
      </c>
      <c r="L95" s="274">
        <v>0.1</v>
      </c>
      <c r="M95" s="274">
        <v>0.2</v>
      </c>
      <c r="N95" s="274">
        <v>0.7</v>
      </c>
      <c r="O95">
        <f t="shared" si="24"/>
        <v>100</v>
      </c>
    </row>
    <row r="96" spans="1:15">
      <c r="A96" s="1470"/>
      <c r="B96" s="1472"/>
      <c r="C96" s="1472"/>
      <c r="D96" s="493" t="s">
        <v>231</v>
      </c>
      <c r="E96" s="275">
        <v>41.8</v>
      </c>
      <c r="F96" s="274">
        <v>1.5</v>
      </c>
      <c r="G96" s="274">
        <v>33.700000000000003</v>
      </c>
      <c r="H96" s="274">
        <v>1.8</v>
      </c>
      <c r="I96" s="274">
        <v>5.7</v>
      </c>
      <c r="J96" s="274">
        <v>1.2</v>
      </c>
      <c r="K96" s="274">
        <v>13.2</v>
      </c>
      <c r="L96" s="274">
        <v>0</v>
      </c>
      <c r="M96" s="274">
        <v>0.5</v>
      </c>
      <c r="N96" s="274">
        <v>0.6</v>
      </c>
      <c r="O96">
        <f t="shared" si="24"/>
        <v>100</v>
      </c>
    </row>
    <row r="97" spans="1:15">
      <c r="A97" s="1470"/>
      <c r="B97" s="1472"/>
      <c r="C97" s="1472"/>
      <c r="D97" s="493" t="s">
        <v>232</v>
      </c>
      <c r="E97" s="274">
        <v>43.1</v>
      </c>
      <c r="F97" s="274">
        <v>1.4</v>
      </c>
      <c r="G97" s="274">
        <v>20.6</v>
      </c>
      <c r="H97" s="274">
        <v>6.1</v>
      </c>
      <c r="I97" s="274">
        <v>7.2</v>
      </c>
      <c r="J97" s="274">
        <v>1.7</v>
      </c>
      <c r="K97" s="274">
        <v>17</v>
      </c>
      <c r="L97" s="274">
        <v>0.1</v>
      </c>
      <c r="M97" s="274">
        <v>0.1</v>
      </c>
      <c r="N97" s="274">
        <v>2.7</v>
      </c>
      <c r="O97">
        <f t="shared" si="24"/>
        <v>100</v>
      </c>
    </row>
    <row r="98" spans="1:15">
      <c r="A98" s="1470"/>
      <c r="B98" s="503"/>
      <c r="C98" s="503"/>
      <c r="D98" s="493"/>
      <c r="E98" s="274">
        <v>0.5</v>
      </c>
      <c r="F98" s="274">
        <v>0.7</v>
      </c>
      <c r="G98" s="274">
        <v>7</v>
      </c>
      <c r="H98" s="274">
        <v>4.7</v>
      </c>
      <c r="I98" s="274">
        <v>21.9</v>
      </c>
      <c r="J98" s="274">
        <v>3.3</v>
      </c>
      <c r="K98" s="275">
        <v>45.1</v>
      </c>
      <c r="L98" s="274">
        <v>11.7</v>
      </c>
      <c r="M98" s="274">
        <v>4.2</v>
      </c>
      <c r="N98" s="274">
        <v>0.9</v>
      </c>
      <c r="O98">
        <f t="shared" si="24"/>
        <v>100</v>
      </c>
    </row>
    <row r="99" spans="1:15">
      <c r="A99" s="1470"/>
      <c r="B99" s="1474" t="s">
        <v>231</v>
      </c>
      <c r="C99" s="1474" t="s">
        <v>229</v>
      </c>
      <c r="D99" s="493" t="s">
        <v>228</v>
      </c>
      <c r="E99" s="274">
        <v>0.3</v>
      </c>
      <c r="F99" s="274">
        <v>0.6</v>
      </c>
      <c r="G99" s="274">
        <v>4.3</v>
      </c>
      <c r="H99" s="274">
        <v>4.9000000000000004</v>
      </c>
      <c r="I99" s="274">
        <v>22</v>
      </c>
      <c r="J99" s="274">
        <v>5</v>
      </c>
      <c r="K99" s="274">
        <v>43.4</v>
      </c>
      <c r="L99" s="274">
        <v>14.2</v>
      </c>
      <c r="M99" s="274">
        <v>4.7</v>
      </c>
      <c r="N99" s="274">
        <v>0.6</v>
      </c>
      <c r="O99">
        <f t="shared" si="24"/>
        <v>100</v>
      </c>
    </row>
    <row r="100" spans="1:15">
      <c r="A100" s="1470"/>
      <c r="B100" s="1472"/>
      <c r="C100" s="1472"/>
      <c r="D100" s="493" t="s">
        <v>230</v>
      </c>
      <c r="E100" s="274">
        <v>0.1</v>
      </c>
      <c r="F100" s="274">
        <v>0.4</v>
      </c>
      <c r="G100" s="274">
        <v>4.4000000000000004</v>
      </c>
      <c r="H100" s="274">
        <v>2.7</v>
      </c>
      <c r="I100" s="274">
        <v>20</v>
      </c>
      <c r="J100" s="274">
        <v>2.7</v>
      </c>
      <c r="K100" s="274">
        <v>52</v>
      </c>
      <c r="L100" s="274">
        <v>11.2</v>
      </c>
      <c r="M100" s="274">
        <v>5.7</v>
      </c>
      <c r="N100" s="274">
        <v>0.8</v>
      </c>
      <c r="O100">
        <f t="shared" si="24"/>
        <v>100</v>
      </c>
    </row>
    <row r="101" spans="1:15">
      <c r="A101" s="1470"/>
      <c r="B101" s="1472"/>
      <c r="C101" s="1472"/>
      <c r="D101" s="493" t="s">
        <v>231</v>
      </c>
      <c r="E101" s="274">
        <v>0</v>
      </c>
      <c r="F101" s="274">
        <v>1.5</v>
      </c>
      <c r="G101" s="274">
        <v>12.5</v>
      </c>
      <c r="H101" s="274">
        <v>3.8</v>
      </c>
      <c r="I101" s="274">
        <v>24.1</v>
      </c>
      <c r="J101" s="274">
        <v>2</v>
      </c>
      <c r="K101" s="275">
        <v>38</v>
      </c>
      <c r="L101" s="274">
        <v>13.8</v>
      </c>
      <c r="M101" s="274">
        <v>3.5</v>
      </c>
      <c r="N101" s="274">
        <v>0.8</v>
      </c>
      <c r="O101">
        <f t="shared" si="24"/>
        <v>100</v>
      </c>
    </row>
    <row r="102" spans="1:15">
      <c r="A102" s="1470"/>
      <c r="B102" s="1472"/>
      <c r="C102" s="1472"/>
      <c r="D102" s="493" t="s">
        <v>232</v>
      </c>
      <c r="E102" s="274">
        <v>2.2999999999999998</v>
      </c>
      <c r="F102" s="274">
        <v>0.7</v>
      </c>
      <c r="G102" s="274">
        <v>10.199999999999999</v>
      </c>
      <c r="H102" s="274">
        <v>9.3000000000000007</v>
      </c>
      <c r="I102" s="274">
        <v>22.9</v>
      </c>
      <c r="J102" s="274">
        <v>3.4</v>
      </c>
      <c r="K102" s="275">
        <v>41.7</v>
      </c>
      <c r="L102" s="274">
        <v>6.4</v>
      </c>
      <c r="M102" s="274">
        <v>1.4</v>
      </c>
      <c r="N102" s="274">
        <v>1.7</v>
      </c>
      <c r="O102">
        <f t="shared" si="24"/>
        <v>100</v>
      </c>
    </row>
    <row r="103" spans="1:15">
      <c r="A103" s="1470"/>
      <c r="B103" s="503"/>
      <c r="C103" s="503"/>
      <c r="D103" s="493"/>
      <c r="E103" s="274">
        <v>3.8</v>
      </c>
      <c r="F103" s="274">
        <v>1</v>
      </c>
      <c r="G103" s="274">
        <v>6.6</v>
      </c>
      <c r="H103" s="274">
        <v>12.8</v>
      </c>
      <c r="I103" s="274">
        <v>4</v>
      </c>
      <c r="J103" s="274">
        <v>2.2000000000000002</v>
      </c>
      <c r="K103" s="274">
        <v>30.6</v>
      </c>
      <c r="L103" s="275">
        <v>32.1</v>
      </c>
      <c r="M103" s="274">
        <v>6.1</v>
      </c>
      <c r="N103" s="274">
        <v>0.8</v>
      </c>
      <c r="O103">
        <f t="shared" si="24"/>
        <v>100</v>
      </c>
    </row>
    <row r="104" spans="1:15" ht="15" thickBot="1">
      <c r="A104" s="1470"/>
      <c r="B104" s="1475" t="s">
        <v>232</v>
      </c>
      <c r="C104" s="1475" t="s">
        <v>229</v>
      </c>
      <c r="D104" s="493" t="s">
        <v>228</v>
      </c>
      <c r="E104" s="274">
        <v>3.7</v>
      </c>
      <c r="F104" s="274">
        <v>0.1</v>
      </c>
      <c r="G104" s="274">
        <v>5.6</v>
      </c>
      <c r="H104" s="274">
        <v>8.8000000000000007</v>
      </c>
      <c r="I104" s="274">
        <v>4.0999999999999996</v>
      </c>
      <c r="J104" s="274">
        <v>2</v>
      </c>
      <c r="K104" s="275">
        <v>37.4</v>
      </c>
      <c r="L104" s="274">
        <v>33.299999999999997</v>
      </c>
      <c r="M104" s="274">
        <v>2.4</v>
      </c>
      <c r="N104" s="274">
        <v>2.6</v>
      </c>
      <c r="O104">
        <f t="shared" si="24"/>
        <v>100</v>
      </c>
    </row>
    <row r="105" spans="1:15">
      <c r="A105" s="1470"/>
      <c r="B105" s="1472"/>
      <c r="C105" s="1472"/>
      <c r="D105" s="493" t="s">
        <v>230</v>
      </c>
      <c r="E105" s="274">
        <v>2.5</v>
      </c>
      <c r="F105" s="274">
        <v>2.6</v>
      </c>
      <c r="G105" s="274">
        <v>4.0999999999999996</v>
      </c>
      <c r="H105" s="274">
        <v>17</v>
      </c>
      <c r="I105" s="274">
        <v>4</v>
      </c>
      <c r="J105" s="274">
        <v>2.5</v>
      </c>
      <c r="K105" s="274">
        <v>31.6</v>
      </c>
      <c r="L105" s="274">
        <v>33.6</v>
      </c>
      <c r="M105" s="274">
        <v>1.7</v>
      </c>
      <c r="N105" s="274">
        <v>0.4</v>
      </c>
      <c r="O105">
        <f t="shared" si="24"/>
        <v>100</v>
      </c>
    </row>
    <row r="106" spans="1:15">
      <c r="A106" s="1470"/>
      <c r="B106" s="1472"/>
      <c r="C106" s="1472"/>
      <c r="D106" s="493" t="s">
        <v>231</v>
      </c>
      <c r="E106" s="274">
        <v>6</v>
      </c>
      <c r="F106" s="274">
        <v>0.3</v>
      </c>
      <c r="G106" s="274">
        <v>5.3</v>
      </c>
      <c r="H106" s="274">
        <v>9.1999999999999993</v>
      </c>
      <c r="I106" s="274">
        <v>1.7</v>
      </c>
      <c r="J106" s="274">
        <v>1.5</v>
      </c>
      <c r="K106" s="274">
        <v>29.1</v>
      </c>
      <c r="L106" s="275">
        <v>44.8</v>
      </c>
      <c r="M106" s="274">
        <v>1.9</v>
      </c>
      <c r="N106" s="274">
        <v>0.2</v>
      </c>
      <c r="O106">
        <f t="shared" si="24"/>
        <v>100</v>
      </c>
    </row>
    <row r="107" spans="1:15" ht="15" thickBot="1">
      <c r="A107" s="1466"/>
      <c r="B107" s="1467"/>
      <c r="C107" s="1467"/>
      <c r="D107" s="496" t="s">
        <v>232</v>
      </c>
      <c r="E107" s="274">
        <v>4.3</v>
      </c>
      <c r="F107" s="274">
        <v>0.1</v>
      </c>
      <c r="G107" s="274">
        <v>10.8</v>
      </c>
      <c r="H107" s="274">
        <v>12.7</v>
      </c>
      <c r="I107" s="274">
        <v>4.9000000000000004</v>
      </c>
      <c r="J107" s="274">
        <v>2.4</v>
      </c>
      <c r="K107" s="274">
        <v>24.6</v>
      </c>
      <c r="L107" s="274">
        <v>23.8</v>
      </c>
      <c r="M107" s="274">
        <v>16.2</v>
      </c>
      <c r="N107" s="274">
        <v>0.2</v>
      </c>
      <c r="O107">
        <f t="shared" si="24"/>
        <v>100</v>
      </c>
    </row>
    <row r="108" spans="1:15" s="99" customFormat="1"/>
    <row r="109" spans="1:15" s="99" customFormat="1"/>
    <row r="110" spans="1:15" s="99" customFormat="1"/>
    <row r="111" spans="1:15" ht="15" thickBot="1"/>
    <row r="112" spans="1:15" ht="24.75" thickBot="1">
      <c r="A112" s="1484" t="s">
        <v>86</v>
      </c>
      <c r="B112" s="1485"/>
      <c r="C112" s="1485"/>
      <c r="D112" s="1486"/>
      <c r="E112" s="517" t="s">
        <v>233</v>
      </c>
      <c r="F112" s="518" t="s">
        <v>234</v>
      </c>
      <c r="G112" s="518" t="s">
        <v>235</v>
      </c>
      <c r="H112" s="518" t="s">
        <v>236</v>
      </c>
      <c r="I112" s="518" t="s">
        <v>237</v>
      </c>
      <c r="J112" s="518" t="s">
        <v>238</v>
      </c>
      <c r="K112" s="518" t="s">
        <v>239</v>
      </c>
      <c r="L112" s="518" t="s">
        <v>240</v>
      </c>
      <c r="M112" s="518" t="s">
        <v>241</v>
      </c>
      <c r="N112" s="519" t="s">
        <v>242</v>
      </c>
      <c r="O112" s="520"/>
    </row>
    <row r="113" spans="1:15" ht="15" thickBot="1">
      <c r="A113" s="1478"/>
      <c r="B113" s="1483"/>
      <c r="C113" s="1483"/>
      <c r="D113" s="1487"/>
      <c r="E113" s="521" t="s">
        <v>226</v>
      </c>
      <c r="F113" s="522" t="s">
        <v>226</v>
      </c>
      <c r="G113" s="522" t="s">
        <v>226</v>
      </c>
      <c r="H113" s="522" t="s">
        <v>226</v>
      </c>
      <c r="I113" s="522" t="s">
        <v>226</v>
      </c>
      <c r="J113" s="522" t="s">
        <v>226</v>
      </c>
      <c r="K113" s="522" t="s">
        <v>226</v>
      </c>
      <c r="L113" s="522" t="s">
        <v>226</v>
      </c>
      <c r="M113" s="522" t="s">
        <v>226</v>
      </c>
      <c r="N113" s="523" t="s">
        <v>226</v>
      </c>
      <c r="O113" s="520"/>
    </row>
    <row r="114" spans="1:15" ht="15" thickBot="1">
      <c r="A114" s="527"/>
      <c r="B114" s="528"/>
      <c r="C114" s="528"/>
      <c r="D114" s="529"/>
      <c r="E114" s="123">
        <f>E115+E116+E117+E118</f>
        <v>147859</v>
      </c>
      <c r="F114" s="123">
        <f t="shared" ref="F114:N114" si="25">F115+F116+F117+F118</f>
        <v>28463</v>
      </c>
      <c r="G114" s="123">
        <f t="shared" si="25"/>
        <v>136383</v>
      </c>
      <c r="H114" s="123">
        <f t="shared" si="25"/>
        <v>146408</v>
      </c>
      <c r="I114" s="123">
        <f t="shared" si="25"/>
        <v>165244</v>
      </c>
      <c r="J114" s="123">
        <f t="shared" si="25"/>
        <v>42174</v>
      </c>
      <c r="K114" s="123">
        <f t="shared" si="25"/>
        <v>521981</v>
      </c>
      <c r="L114" s="123">
        <f t="shared" si="25"/>
        <v>263654</v>
      </c>
      <c r="M114" s="123">
        <f t="shared" si="25"/>
        <v>70588</v>
      </c>
      <c r="N114" s="123">
        <f t="shared" si="25"/>
        <v>14557</v>
      </c>
      <c r="O114" s="530">
        <f>SUM(E114:N114)</f>
        <v>1537311</v>
      </c>
    </row>
    <row r="115" spans="1:15" ht="15" thickBot="1">
      <c r="A115" s="527"/>
      <c r="B115" s="528"/>
      <c r="C115" s="528"/>
      <c r="D115" s="524" t="s">
        <v>228</v>
      </c>
      <c r="E115" s="123">
        <f>E120+E125+E130+E135</f>
        <v>35133</v>
      </c>
      <c r="F115" s="123">
        <f t="shared" ref="F115:N115" si="26">F120+F125+F130+F135</f>
        <v>3410</v>
      </c>
      <c r="G115" s="123">
        <f t="shared" si="26"/>
        <v>19241</v>
      </c>
      <c r="H115" s="123">
        <f t="shared" si="26"/>
        <v>28097</v>
      </c>
      <c r="I115" s="123">
        <f t="shared" si="26"/>
        <v>38192</v>
      </c>
      <c r="J115" s="123">
        <f t="shared" si="26"/>
        <v>9580</v>
      </c>
      <c r="K115" s="123">
        <f t="shared" si="26"/>
        <v>137952</v>
      </c>
      <c r="L115" s="123">
        <f t="shared" si="26"/>
        <v>74847</v>
      </c>
      <c r="M115" s="123">
        <f t="shared" si="26"/>
        <v>9443</v>
      </c>
      <c r="N115" s="123">
        <f t="shared" si="26"/>
        <v>5809</v>
      </c>
      <c r="O115" s="530">
        <f t="shared" ref="O115:O138" si="27">SUM(E115:N115)</f>
        <v>361704</v>
      </c>
    </row>
    <row r="116" spans="1:15" ht="15" thickBot="1">
      <c r="A116" s="527"/>
      <c r="B116" s="528"/>
      <c r="C116" s="528"/>
      <c r="D116" s="525" t="s">
        <v>230</v>
      </c>
      <c r="E116" s="123">
        <f>E121+E126+E131+E136</f>
        <v>39702</v>
      </c>
      <c r="F116" s="123">
        <f t="shared" ref="F116:N116" si="28">F121+F126+F131+F136</f>
        <v>19049</v>
      </c>
      <c r="G116" s="123">
        <f t="shared" si="28"/>
        <v>30398</v>
      </c>
      <c r="H116" s="123">
        <f t="shared" si="28"/>
        <v>57545</v>
      </c>
      <c r="I116" s="123">
        <f t="shared" si="28"/>
        <v>54852</v>
      </c>
      <c r="J116" s="123">
        <f t="shared" si="28"/>
        <v>14416</v>
      </c>
      <c r="K116" s="123">
        <f t="shared" si="28"/>
        <v>175609</v>
      </c>
      <c r="L116" s="123">
        <f t="shared" si="28"/>
        <v>88094</v>
      </c>
      <c r="M116" s="123">
        <f t="shared" si="28"/>
        <v>10749</v>
      </c>
      <c r="N116" s="123">
        <f t="shared" si="28"/>
        <v>2690</v>
      </c>
      <c r="O116" s="530">
        <f t="shared" si="27"/>
        <v>493104</v>
      </c>
    </row>
    <row r="117" spans="1:15" ht="15" thickBot="1">
      <c r="A117" s="527"/>
      <c r="B117" s="528"/>
      <c r="C117" s="528"/>
      <c r="D117" s="525" t="s">
        <v>231</v>
      </c>
      <c r="E117" s="123">
        <f>E122+E127+E132+E137</f>
        <v>31016</v>
      </c>
      <c r="F117" s="123">
        <f t="shared" ref="F117:N117" si="29">F122+F127+F132+F137</f>
        <v>3411</v>
      </c>
      <c r="G117" s="123">
        <f t="shared" si="29"/>
        <v>43867</v>
      </c>
      <c r="H117" s="123">
        <f t="shared" si="29"/>
        <v>15972</v>
      </c>
      <c r="I117" s="123">
        <f t="shared" si="29"/>
        <v>36222</v>
      </c>
      <c r="J117" s="123">
        <f t="shared" si="29"/>
        <v>6941</v>
      </c>
      <c r="K117" s="123">
        <f t="shared" si="29"/>
        <v>86972</v>
      </c>
      <c r="L117" s="123">
        <f t="shared" si="29"/>
        <v>46358</v>
      </c>
      <c r="M117" s="123">
        <f t="shared" si="29"/>
        <v>3653</v>
      </c>
      <c r="N117" s="123">
        <f t="shared" si="29"/>
        <v>1697</v>
      </c>
      <c r="O117" s="530">
        <f t="shared" si="27"/>
        <v>276109</v>
      </c>
    </row>
    <row r="118" spans="1:15" ht="15" thickBot="1">
      <c r="A118" s="527"/>
      <c r="B118" s="528"/>
      <c r="C118" s="528"/>
      <c r="D118" s="525" t="s">
        <v>232</v>
      </c>
      <c r="E118" s="123">
        <f>E123+E128+E133+E138</f>
        <v>42008</v>
      </c>
      <c r="F118" s="123">
        <f t="shared" ref="F118:N118" si="30">F123+F128+F133+F138</f>
        <v>2593</v>
      </c>
      <c r="G118" s="123">
        <f t="shared" si="30"/>
        <v>42877</v>
      </c>
      <c r="H118" s="123">
        <f t="shared" si="30"/>
        <v>44794</v>
      </c>
      <c r="I118" s="123">
        <f t="shared" si="30"/>
        <v>35978</v>
      </c>
      <c r="J118" s="123">
        <f t="shared" si="30"/>
        <v>11237</v>
      </c>
      <c r="K118" s="123">
        <f t="shared" si="30"/>
        <v>121448</v>
      </c>
      <c r="L118" s="123">
        <f t="shared" si="30"/>
        <v>54355</v>
      </c>
      <c r="M118" s="123">
        <f t="shared" si="30"/>
        <v>46743</v>
      </c>
      <c r="N118" s="123">
        <f t="shared" si="30"/>
        <v>4361</v>
      </c>
      <c r="O118" s="530">
        <f t="shared" si="27"/>
        <v>406394</v>
      </c>
    </row>
    <row r="119" spans="1:15" ht="15" thickBot="1">
      <c r="A119" s="527"/>
      <c r="B119" s="528"/>
      <c r="C119" s="528"/>
      <c r="D119" s="525"/>
      <c r="E119" s="516">
        <f>E120+E121+E122+E123</f>
        <v>8187</v>
      </c>
      <c r="F119" s="516">
        <f t="shared" ref="F119:N119" si="31">F120+F121+F122+F123</f>
        <v>407</v>
      </c>
      <c r="G119" s="516">
        <f t="shared" si="31"/>
        <v>25629</v>
      </c>
      <c r="H119" s="516">
        <f t="shared" si="31"/>
        <v>143</v>
      </c>
      <c r="I119" s="516">
        <f t="shared" si="31"/>
        <v>654</v>
      </c>
      <c r="J119" s="516">
        <f t="shared" si="31"/>
        <v>177</v>
      </c>
      <c r="K119" s="516">
        <f t="shared" si="31"/>
        <v>4018</v>
      </c>
      <c r="L119" s="516">
        <f t="shared" si="31"/>
        <v>235</v>
      </c>
      <c r="M119" s="516">
        <f t="shared" si="31"/>
        <v>5</v>
      </c>
      <c r="N119" s="516">
        <f t="shared" si="31"/>
        <v>71</v>
      </c>
      <c r="O119" s="530">
        <f t="shared" si="27"/>
        <v>39526</v>
      </c>
    </row>
    <row r="120" spans="1:15" ht="15" thickBot="1">
      <c r="A120" s="1476" t="s">
        <v>227</v>
      </c>
      <c r="B120" s="1479" t="s">
        <v>228</v>
      </c>
      <c r="C120" s="1479" t="s">
        <v>229</v>
      </c>
      <c r="D120" s="524" t="s">
        <v>228</v>
      </c>
      <c r="E120" s="126">
        <v>1795</v>
      </c>
      <c r="F120" s="127">
        <v>102</v>
      </c>
      <c r="G120" s="127">
        <v>3170</v>
      </c>
      <c r="H120" s="127">
        <v>81</v>
      </c>
      <c r="I120" s="127">
        <v>135</v>
      </c>
      <c r="J120" s="127">
        <v>57</v>
      </c>
      <c r="K120" s="127">
        <v>915</v>
      </c>
      <c r="L120" s="127">
        <v>36</v>
      </c>
      <c r="M120" s="130">
        <v>0</v>
      </c>
      <c r="N120" s="128">
        <v>28</v>
      </c>
      <c r="O120" s="530">
        <f t="shared" si="27"/>
        <v>6319</v>
      </c>
    </row>
    <row r="121" spans="1:15">
      <c r="A121" s="1477"/>
      <c r="B121" s="1480"/>
      <c r="C121" s="1480"/>
      <c r="D121" s="525" t="s">
        <v>230</v>
      </c>
      <c r="E121" s="129">
        <v>2913</v>
      </c>
      <c r="F121" s="130">
        <v>132</v>
      </c>
      <c r="G121" s="130">
        <v>7782</v>
      </c>
      <c r="H121" s="130">
        <v>0</v>
      </c>
      <c r="I121" s="130">
        <v>255</v>
      </c>
      <c r="J121" s="130">
        <v>24</v>
      </c>
      <c r="K121" s="130">
        <v>1140</v>
      </c>
      <c r="L121" s="130">
        <v>109</v>
      </c>
      <c r="M121" s="130">
        <v>2</v>
      </c>
      <c r="N121" s="131">
        <v>16</v>
      </c>
      <c r="O121" s="530">
        <f t="shared" si="27"/>
        <v>12373</v>
      </c>
    </row>
    <row r="122" spans="1:15">
      <c r="A122" s="1477"/>
      <c r="B122" s="1480"/>
      <c r="C122" s="1480"/>
      <c r="D122" s="525" t="s">
        <v>231</v>
      </c>
      <c r="E122" s="129">
        <v>2137</v>
      </c>
      <c r="F122" s="130">
        <v>55</v>
      </c>
      <c r="G122" s="130">
        <v>7783</v>
      </c>
      <c r="H122" s="130">
        <v>34</v>
      </c>
      <c r="I122" s="130">
        <v>128</v>
      </c>
      <c r="J122" s="130">
        <v>22</v>
      </c>
      <c r="K122" s="130">
        <v>636</v>
      </c>
      <c r="L122" s="130">
        <v>48</v>
      </c>
      <c r="M122" s="130">
        <v>0</v>
      </c>
      <c r="N122" s="131">
        <v>10</v>
      </c>
      <c r="O122" s="530">
        <f t="shared" si="27"/>
        <v>10853</v>
      </c>
    </row>
    <row r="123" spans="1:15">
      <c r="A123" s="1477"/>
      <c r="B123" s="1480"/>
      <c r="C123" s="1480"/>
      <c r="D123" s="525" t="s">
        <v>232</v>
      </c>
      <c r="E123" s="129">
        <v>1342</v>
      </c>
      <c r="F123" s="130">
        <v>118</v>
      </c>
      <c r="G123" s="130">
        <v>6894</v>
      </c>
      <c r="H123" s="130">
        <v>28</v>
      </c>
      <c r="I123" s="130">
        <v>136</v>
      </c>
      <c r="J123" s="130">
        <v>74</v>
      </c>
      <c r="K123" s="130">
        <v>1327</v>
      </c>
      <c r="L123" s="130">
        <v>42</v>
      </c>
      <c r="M123" s="130">
        <v>3</v>
      </c>
      <c r="N123" s="131">
        <v>17</v>
      </c>
      <c r="O123" s="530">
        <f t="shared" si="27"/>
        <v>9981</v>
      </c>
    </row>
    <row r="124" spans="1:15">
      <c r="A124" s="1477"/>
      <c r="B124" s="528"/>
      <c r="C124" s="528"/>
      <c r="D124" s="525"/>
      <c r="E124" s="457">
        <f>E125+E126+E127+E128</f>
        <v>115331</v>
      </c>
      <c r="F124" s="457">
        <f t="shared" ref="F124:N124" si="32">F125+F126+F127+F128</f>
        <v>9698</v>
      </c>
      <c r="G124" s="457">
        <f t="shared" si="32"/>
        <v>35653</v>
      </c>
      <c r="H124" s="457">
        <f t="shared" si="32"/>
        <v>18455</v>
      </c>
      <c r="I124" s="457">
        <f t="shared" si="32"/>
        <v>24516</v>
      </c>
      <c r="J124" s="457">
        <f t="shared" si="32"/>
        <v>2713</v>
      </c>
      <c r="K124" s="457">
        <f t="shared" si="32"/>
        <v>49335</v>
      </c>
      <c r="L124" s="457">
        <f t="shared" si="32"/>
        <v>948</v>
      </c>
      <c r="M124" s="457">
        <f t="shared" si="32"/>
        <v>238</v>
      </c>
      <c r="N124" s="457">
        <f t="shared" si="32"/>
        <v>1834</v>
      </c>
      <c r="O124" s="530">
        <f t="shared" si="27"/>
        <v>258721</v>
      </c>
    </row>
    <row r="125" spans="1:15">
      <c r="A125" s="1477"/>
      <c r="B125" s="1481" t="s">
        <v>230</v>
      </c>
      <c r="C125" s="1481" t="s">
        <v>229</v>
      </c>
      <c r="D125" s="525" t="s">
        <v>228</v>
      </c>
      <c r="E125" s="129">
        <v>28910</v>
      </c>
      <c r="F125" s="130">
        <v>2761</v>
      </c>
      <c r="G125" s="130">
        <v>5428</v>
      </c>
      <c r="H125" s="130">
        <v>8379</v>
      </c>
      <c r="I125" s="130">
        <v>5344</v>
      </c>
      <c r="J125" s="130">
        <v>164</v>
      </c>
      <c r="K125" s="130">
        <v>12458</v>
      </c>
      <c r="L125" s="130">
        <v>26</v>
      </c>
      <c r="M125" s="130">
        <v>34</v>
      </c>
      <c r="N125" s="131">
        <v>272</v>
      </c>
      <c r="O125" s="530">
        <f t="shared" si="27"/>
        <v>63776</v>
      </c>
    </row>
    <row r="126" spans="1:15">
      <c r="A126" s="1477"/>
      <c r="B126" s="1480"/>
      <c r="C126" s="1480"/>
      <c r="D126" s="525" t="s">
        <v>230</v>
      </c>
      <c r="E126" s="129">
        <v>32302</v>
      </c>
      <c r="F126" s="130">
        <v>4053</v>
      </c>
      <c r="G126" s="130">
        <v>9745</v>
      </c>
      <c r="H126" s="130">
        <v>5722</v>
      </c>
      <c r="I126" s="130">
        <v>11249</v>
      </c>
      <c r="J126" s="130">
        <v>1368</v>
      </c>
      <c r="K126" s="130">
        <v>17718</v>
      </c>
      <c r="L126" s="130">
        <v>197</v>
      </c>
      <c r="M126" s="130">
        <v>86</v>
      </c>
      <c r="N126" s="131">
        <v>422</v>
      </c>
      <c r="O126" s="530">
        <f t="shared" si="27"/>
        <v>82862</v>
      </c>
    </row>
    <row r="127" spans="1:15">
      <c r="A127" s="1477"/>
      <c r="B127" s="1480"/>
      <c r="C127" s="1480"/>
      <c r="D127" s="525" t="s">
        <v>231</v>
      </c>
      <c r="E127" s="129">
        <v>24790</v>
      </c>
      <c r="F127" s="130">
        <v>1271</v>
      </c>
      <c r="G127" s="130">
        <v>11388</v>
      </c>
      <c r="H127" s="130">
        <v>1239</v>
      </c>
      <c r="I127" s="130">
        <v>3742</v>
      </c>
      <c r="J127" s="130">
        <v>509</v>
      </c>
      <c r="K127" s="130">
        <v>8114</v>
      </c>
      <c r="L127" s="130">
        <v>709</v>
      </c>
      <c r="M127" s="130">
        <v>79</v>
      </c>
      <c r="N127" s="131">
        <v>312</v>
      </c>
      <c r="O127" s="530">
        <f t="shared" si="27"/>
        <v>52153</v>
      </c>
    </row>
    <row r="128" spans="1:15">
      <c r="A128" s="1477"/>
      <c r="B128" s="1480"/>
      <c r="C128" s="1480"/>
      <c r="D128" s="525" t="s">
        <v>232</v>
      </c>
      <c r="E128" s="129">
        <v>29329</v>
      </c>
      <c r="F128" s="130">
        <v>1613</v>
      </c>
      <c r="G128" s="130">
        <v>9092</v>
      </c>
      <c r="H128" s="130">
        <v>3115</v>
      </c>
      <c r="I128" s="130">
        <v>4181</v>
      </c>
      <c r="J128" s="130">
        <v>672</v>
      </c>
      <c r="K128" s="130">
        <v>11045</v>
      </c>
      <c r="L128" s="130">
        <v>16</v>
      </c>
      <c r="M128" s="130">
        <v>39</v>
      </c>
      <c r="N128" s="131">
        <v>828</v>
      </c>
      <c r="O128" s="530">
        <f t="shared" si="27"/>
        <v>59930</v>
      </c>
    </row>
    <row r="129" spans="1:15">
      <c r="A129" s="1477"/>
      <c r="B129" s="528"/>
      <c r="C129" s="528"/>
      <c r="D129" s="525"/>
      <c r="E129" s="457">
        <f>E130+E131+E132+E133</f>
        <v>4523</v>
      </c>
      <c r="F129" s="457">
        <f t="shared" ref="F129:N129" si="33">F130+F131+F132+F133</f>
        <v>3480</v>
      </c>
      <c r="G129" s="457">
        <f t="shared" si="33"/>
        <v>37948</v>
      </c>
      <c r="H129" s="457">
        <f t="shared" si="33"/>
        <v>20154</v>
      </c>
      <c r="I129" s="457">
        <f t="shared" si="33"/>
        <v>107194</v>
      </c>
      <c r="J129" s="457">
        <f t="shared" si="33"/>
        <v>17118</v>
      </c>
      <c r="K129" s="457">
        <f t="shared" si="33"/>
        <v>192433</v>
      </c>
      <c r="L129" s="457">
        <f t="shared" si="33"/>
        <v>56956</v>
      </c>
      <c r="M129" s="457">
        <f t="shared" si="33"/>
        <v>12853</v>
      </c>
      <c r="N129" s="457">
        <f t="shared" si="33"/>
        <v>6042</v>
      </c>
      <c r="O129" s="530">
        <f t="shared" si="27"/>
        <v>458701</v>
      </c>
    </row>
    <row r="130" spans="1:15">
      <c r="A130" s="1477"/>
      <c r="B130" s="1481" t="s">
        <v>231</v>
      </c>
      <c r="C130" s="1481" t="s">
        <v>229</v>
      </c>
      <c r="D130" s="525" t="s">
        <v>228</v>
      </c>
      <c r="E130" s="129">
        <v>252</v>
      </c>
      <c r="F130" s="130">
        <v>414</v>
      </c>
      <c r="G130" s="130">
        <v>3561</v>
      </c>
      <c r="H130" s="130">
        <v>4429</v>
      </c>
      <c r="I130" s="130">
        <v>24955</v>
      </c>
      <c r="J130" s="130">
        <v>5010</v>
      </c>
      <c r="K130" s="130">
        <v>44360</v>
      </c>
      <c r="L130" s="130">
        <v>17392</v>
      </c>
      <c r="M130" s="130">
        <v>3601</v>
      </c>
      <c r="N130" s="131">
        <v>900</v>
      </c>
      <c r="O130" s="530">
        <f t="shared" si="27"/>
        <v>104874</v>
      </c>
    </row>
    <row r="131" spans="1:15">
      <c r="A131" s="1477"/>
      <c r="B131" s="1480"/>
      <c r="C131" s="1480"/>
      <c r="D131" s="525" t="s">
        <v>230</v>
      </c>
      <c r="E131" s="129">
        <v>122</v>
      </c>
      <c r="F131" s="130">
        <v>587</v>
      </c>
      <c r="G131" s="130">
        <v>4088</v>
      </c>
      <c r="H131" s="130">
        <v>3307</v>
      </c>
      <c r="I131" s="130">
        <v>31125</v>
      </c>
      <c r="J131" s="130">
        <v>4704</v>
      </c>
      <c r="K131" s="130">
        <v>61880</v>
      </c>
      <c r="L131" s="130">
        <v>16309</v>
      </c>
      <c r="M131" s="130">
        <v>5647</v>
      </c>
      <c r="N131" s="131">
        <v>975</v>
      </c>
      <c r="O131" s="530">
        <f t="shared" si="27"/>
        <v>128744</v>
      </c>
    </row>
    <row r="132" spans="1:15">
      <c r="A132" s="1477"/>
      <c r="B132" s="1480"/>
      <c r="C132" s="1480"/>
      <c r="D132" s="525" t="s">
        <v>231</v>
      </c>
      <c r="E132" s="129">
        <v>10</v>
      </c>
      <c r="F132" s="130">
        <v>1793</v>
      </c>
      <c r="G132" s="130">
        <v>20539</v>
      </c>
      <c r="H132" s="130">
        <v>3254</v>
      </c>
      <c r="I132" s="130">
        <v>29968</v>
      </c>
      <c r="J132" s="130">
        <v>4042</v>
      </c>
      <c r="K132" s="130">
        <v>40112</v>
      </c>
      <c r="L132" s="130">
        <v>15787</v>
      </c>
      <c r="M132" s="130">
        <v>1987</v>
      </c>
      <c r="N132" s="131">
        <v>1144</v>
      </c>
      <c r="O132" s="530">
        <f t="shared" si="27"/>
        <v>118636</v>
      </c>
    </row>
    <row r="133" spans="1:15">
      <c r="A133" s="1477"/>
      <c r="B133" s="1480"/>
      <c r="C133" s="1480"/>
      <c r="D133" s="525" t="s">
        <v>232</v>
      </c>
      <c r="E133" s="129">
        <v>4139</v>
      </c>
      <c r="F133" s="130">
        <v>686</v>
      </c>
      <c r="G133" s="130">
        <v>9760</v>
      </c>
      <c r="H133" s="130">
        <v>9164</v>
      </c>
      <c r="I133" s="130">
        <v>21146</v>
      </c>
      <c r="J133" s="130">
        <v>3362</v>
      </c>
      <c r="K133" s="130">
        <v>46081</v>
      </c>
      <c r="L133" s="130">
        <v>7468</v>
      </c>
      <c r="M133" s="130">
        <v>1618</v>
      </c>
      <c r="N133" s="131">
        <v>3023</v>
      </c>
      <c r="O133" s="530">
        <f t="shared" si="27"/>
        <v>106447</v>
      </c>
    </row>
    <row r="134" spans="1:15">
      <c r="A134" s="1477"/>
      <c r="B134" s="528"/>
      <c r="C134" s="528"/>
      <c r="D134" s="525"/>
      <c r="E134" s="457">
        <f>E135+E136+E137+E138</f>
        <v>19818</v>
      </c>
      <c r="F134" s="457">
        <f t="shared" ref="F134:N134" si="34">F135+F136+F137+F138</f>
        <v>14878</v>
      </c>
      <c r="G134" s="457">
        <f t="shared" si="34"/>
        <v>37153</v>
      </c>
      <c r="H134" s="457">
        <f t="shared" si="34"/>
        <v>107656</v>
      </c>
      <c r="I134" s="457">
        <f t="shared" si="34"/>
        <v>32880</v>
      </c>
      <c r="J134" s="457">
        <f t="shared" si="34"/>
        <v>22166</v>
      </c>
      <c r="K134" s="457">
        <f t="shared" si="34"/>
        <v>276195</v>
      </c>
      <c r="L134" s="457">
        <f t="shared" si="34"/>
        <v>205515</v>
      </c>
      <c r="M134" s="457">
        <f t="shared" si="34"/>
        <v>57492</v>
      </c>
      <c r="N134" s="457">
        <f t="shared" si="34"/>
        <v>6610</v>
      </c>
      <c r="O134" s="530">
        <f t="shared" si="27"/>
        <v>780363</v>
      </c>
    </row>
    <row r="135" spans="1:15" ht="15" thickBot="1">
      <c r="A135" s="1477"/>
      <c r="B135" s="1482" t="s">
        <v>232</v>
      </c>
      <c r="C135" s="1482" t="s">
        <v>229</v>
      </c>
      <c r="D135" s="525" t="s">
        <v>228</v>
      </c>
      <c r="E135" s="129">
        <v>4176</v>
      </c>
      <c r="F135" s="130">
        <v>133</v>
      </c>
      <c r="G135" s="130">
        <v>7082</v>
      </c>
      <c r="H135" s="130">
        <v>15208</v>
      </c>
      <c r="I135" s="130">
        <v>7758</v>
      </c>
      <c r="J135" s="130">
        <v>4349</v>
      </c>
      <c r="K135" s="130">
        <v>80219</v>
      </c>
      <c r="L135" s="130">
        <v>57393</v>
      </c>
      <c r="M135" s="130">
        <v>5808</v>
      </c>
      <c r="N135" s="131">
        <v>4609</v>
      </c>
      <c r="O135" s="530">
        <f t="shared" si="27"/>
        <v>186735</v>
      </c>
    </row>
    <row r="136" spans="1:15">
      <c r="A136" s="1477"/>
      <c r="B136" s="1480"/>
      <c r="C136" s="1480"/>
      <c r="D136" s="525" t="s">
        <v>230</v>
      </c>
      <c r="E136" s="129">
        <v>4365</v>
      </c>
      <c r="F136" s="130">
        <v>14277</v>
      </c>
      <c r="G136" s="130">
        <v>8783</v>
      </c>
      <c r="H136" s="130">
        <v>48516</v>
      </c>
      <c r="I136" s="130">
        <v>12223</v>
      </c>
      <c r="J136" s="130">
        <v>8320</v>
      </c>
      <c r="K136" s="130">
        <v>94871</v>
      </c>
      <c r="L136" s="130">
        <v>71479</v>
      </c>
      <c r="M136" s="130">
        <v>5014</v>
      </c>
      <c r="N136" s="131">
        <v>1277</v>
      </c>
      <c r="O136" s="530">
        <f t="shared" si="27"/>
        <v>269125</v>
      </c>
    </row>
    <row r="137" spans="1:15">
      <c r="A137" s="1477"/>
      <c r="B137" s="1480"/>
      <c r="C137" s="1480"/>
      <c r="D137" s="525" t="s">
        <v>231</v>
      </c>
      <c r="E137" s="129">
        <v>4079</v>
      </c>
      <c r="F137" s="130">
        <v>292</v>
      </c>
      <c r="G137" s="130">
        <v>4157</v>
      </c>
      <c r="H137" s="130">
        <v>11445</v>
      </c>
      <c r="I137" s="130">
        <v>2384</v>
      </c>
      <c r="J137" s="130">
        <v>2368</v>
      </c>
      <c r="K137" s="130">
        <v>38110</v>
      </c>
      <c r="L137" s="130">
        <v>29814</v>
      </c>
      <c r="M137" s="130">
        <v>1587</v>
      </c>
      <c r="N137" s="131">
        <v>231</v>
      </c>
      <c r="O137" s="530">
        <f t="shared" si="27"/>
        <v>94467</v>
      </c>
    </row>
    <row r="138" spans="1:15" ht="15" thickBot="1">
      <c r="A138" s="1478"/>
      <c r="B138" s="1483"/>
      <c r="C138" s="1483"/>
      <c r="D138" s="526" t="s">
        <v>232</v>
      </c>
      <c r="E138" s="132">
        <v>7198</v>
      </c>
      <c r="F138" s="133">
        <v>176</v>
      </c>
      <c r="G138" s="133">
        <v>17131</v>
      </c>
      <c r="H138" s="133">
        <v>32487</v>
      </c>
      <c r="I138" s="133">
        <v>10515</v>
      </c>
      <c r="J138" s="133">
        <v>7129</v>
      </c>
      <c r="K138" s="133">
        <v>62995</v>
      </c>
      <c r="L138" s="133">
        <v>46829</v>
      </c>
      <c r="M138" s="133">
        <v>45083</v>
      </c>
      <c r="N138" s="134">
        <v>493</v>
      </c>
      <c r="O138" s="530">
        <f t="shared" si="27"/>
        <v>230036</v>
      </c>
    </row>
    <row r="140" spans="1:15" ht="15" thickBot="1">
      <c r="A140" s="527"/>
      <c r="B140" s="528"/>
      <c r="C140" s="528"/>
      <c r="D140" s="529"/>
      <c r="E140" s="45">
        <f>E114/O114*100</f>
        <v>9.6</v>
      </c>
      <c r="F140" s="45">
        <f>F114/O114*100</f>
        <v>1.9</v>
      </c>
      <c r="G140" s="45">
        <f>G114/O114*100</f>
        <v>8.9</v>
      </c>
      <c r="H140" s="45">
        <f>H114/O114*100</f>
        <v>9.5</v>
      </c>
      <c r="I140" s="45">
        <f>I114/O114*100</f>
        <v>10.7</v>
      </c>
      <c r="J140" s="45">
        <f>J114/O114*100</f>
        <v>2.7</v>
      </c>
      <c r="K140" s="45">
        <f>K114/O114*100</f>
        <v>34</v>
      </c>
      <c r="L140" s="45">
        <f>L114/O114*100</f>
        <v>17.2</v>
      </c>
      <c r="M140" s="45">
        <f>M114/O114*100</f>
        <v>4.5999999999999996</v>
      </c>
      <c r="N140" s="45">
        <f>N114/O114*100</f>
        <v>0.9</v>
      </c>
    </row>
    <row r="141" spans="1:15" ht="15" thickBot="1">
      <c r="A141" s="527"/>
      <c r="B141" s="528"/>
      <c r="C141" s="528"/>
      <c r="D141" s="524" t="s">
        <v>228</v>
      </c>
      <c r="E141" s="45">
        <f t="shared" ref="E141:E164" si="35">E115/O115*100</f>
        <v>9.6999999999999993</v>
      </c>
      <c r="F141" s="45">
        <f t="shared" ref="F141:F164" si="36">F115/O115*100</f>
        <v>0.9</v>
      </c>
      <c r="G141" s="45">
        <f t="shared" ref="G141:G164" si="37">G115/O115*100</f>
        <v>5.3</v>
      </c>
      <c r="H141" s="45">
        <f t="shared" ref="H141:H164" si="38">H115/O115*100</f>
        <v>7.8</v>
      </c>
      <c r="I141" s="45">
        <f t="shared" ref="I141:I164" si="39">I115/O115*100</f>
        <v>10.6</v>
      </c>
      <c r="J141" s="45">
        <f t="shared" ref="J141:J164" si="40">J115/O115*100</f>
        <v>2.6</v>
      </c>
      <c r="K141" s="45">
        <f t="shared" ref="K141:K164" si="41">K115/O115*100</f>
        <v>38.1</v>
      </c>
      <c r="L141" s="45">
        <f t="shared" ref="L141:L164" si="42">L115/O115*100</f>
        <v>20.7</v>
      </c>
      <c r="M141" s="45">
        <f t="shared" ref="M141:M164" si="43">M115/O115*100</f>
        <v>2.6</v>
      </c>
      <c r="N141" s="45">
        <f t="shared" ref="N141:N164" si="44">N115/O115*100</f>
        <v>1.6</v>
      </c>
    </row>
    <row r="142" spans="1:15" ht="15" thickBot="1">
      <c r="A142" s="527"/>
      <c r="B142" s="528"/>
      <c r="C142" s="528"/>
      <c r="D142" s="525" t="s">
        <v>230</v>
      </c>
      <c r="E142" s="45">
        <f t="shared" si="35"/>
        <v>8.1</v>
      </c>
      <c r="F142" s="45">
        <f t="shared" si="36"/>
        <v>3.9</v>
      </c>
      <c r="G142" s="45">
        <f t="shared" si="37"/>
        <v>6.2</v>
      </c>
      <c r="H142" s="45">
        <f t="shared" si="38"/>
        <v>11.7</v>
      </c>
      <c r="I142" s="45">
        <f t="shared" si="39"/>
        <v>11.1</v>
      </c>
      <c r="J142" s="45">
        <f t="shared" si="40"/>
        <v>2.9</v>
      </c>
      <c r="K142" s="45">
        <f t="shared" si="41"/>
        <v>35.6</v>
      </c>
      <c r="L142" s="45">
        <f t="shared" si="42"/>
        <v>17.899999999999999</v>
      </c>
      <c r="M142" s="45">
        <f t="shared" si="43"/>
        <v>2.2000000000000002</v>
      </c>
      <c r="N142" s="45">
        <f t="shared" si="44"/>
        <v>0.5</v>
      </c>
    </row>
    <row r="143" spans="1:15" ht="15" thickBot="1">
      <c r="A143" s="527"/>
      <c r="B143" s="528"/>
      <c r="C143" s="528"/>
      <c r="D143" s="525" t="s">
        <v>231</v>
      </c>
      <c r="E143" s="45">
        <f t="shared" si="35"/>
        <v>11.2</v>
      </c>
      <c r="F143" s="45">
        <f t="shared" si="36"/>
        <v>1.2</v>
      </c>
      <c r="G143" s="45">
        <f t="shared" si="37"/>
        <v>15.9</v>
      </c>
      <c r="H143" s="45">
        <f t="shared" si="38"/>
        <v>5.8</v>
      </c>
      <c r="I143" s="45">
        <f t="shared" si="39"/>
        <v>13.1</v>
      </c>
      <c r="J143" s="45">
        <f t="shared" si="40"/>
        <v>2.5</v>
      </c>
      <c r="K143" s="45">
        <f t="shared" si="41"/>
        <v>31.5</v>
      </c>
      <c r="L143" s="45">
        <f t="shared" si="42"/>
        <v>16.8</v>
      </c>
      <c r="M143" s="45">
        <f t="shared" si="43"/>
        <v>1.3</v>
      </c>
      <c r="N143" s="45">
        <f t="shared" si="44"/>
        <v>0.6</v>
      </c>
    </row>
    <row r="144" spans="1:15" ht="15" thickBot="1">
      <c r="A144" s="527"/>
      <c r="B144" s="528"/>
      <c r="C144" s="528"/>
      <c r="D144" s="525" t="s">
        <v>232</v>
      </c>
      <c r="E144" s="45">
        <f t="shared" si="35"/>
        <v>10.3</v>
      </c>
      <c r="F144" s="45">
        <f t="shared" si="36"/>
        <v>0.6</v>
      </c>
      <c r="G144" s="45">
        <f t="shared" si="37"/>
        <v>10.6</v>
      </c>
      <c r="H144" s="45">
        <f t="shared" si="38"/>
        <v>11</v>
      </c>
      <c r="I144" s="45">
        <f t="shared" si="39"/>
        <v>8.9</v>
      </c>
      <c r="J144" s="45">
        <f t="shared" si="40"/>
        <v>2.8</v>
      </c>
      <c r="K144" s="45">
        <f t="shared" si="41"/>
        <v>29.9</v>
      </c>
      <c r="L144" s="45">
        <f t="shared" si="42"/>
        <v>13.4</v>
      </c>
      <c r="M144" s="45">
        <f t="shared" si="43"/>
        <v>11.5</v>
      </c>
      <c r="N144" s="45">
        <f t="shared" si="44"/>
        <v>1.1000000000000001</v>
      </c>
    </row>
    <row r="145" spans="1:14" ht="15" thickBot="1">
      <c r="A145" s="527"/>
      <c r="B145" s="528"/>
      <c r="C145" s="528"/>
      <c r="D145" s="525"/>
      <c r="E145" s="45">
        <f t="shared" si="35"/>
        <v>20.7</v>
      </c>
      <c r="F145" s="45">
        <f t="shared" si="36"/>
        <v>1</v>
      </c>
      <c r="G145" s="45">
        <f t="shared" si="37"/>
        <v>64.8</v>
      </c>
      <c r="H145" s="45">
        <f t="shared" si="38"/>
        <v>0.4</v>
      </c>
      <c r="I145" s="45">
        <f t="shared" si="39"/>
        <v>1.7</v>
      </c>
      <c r="J145" s="45">
        <f t="shared" si="40"/>
        <v>0.4</v>
      </c>
      <c r="K145" s="45">
        <f t="shared" si="41"/>
        <v>10.199999999999999</v>
      </c>
      <c r="L145" s="45">
        <f t="shared" si="42"/>
        <v>0.6</v>
      </c>
      <c r="M145" s="45">
        <f t="shared" si="43"/>
        <v>0</v>
      </c>
      <c r="N145" s="45">
        <f t="shared" si="44"/>
        <v>0.2</v>
      </c>
    </row>
    <row r="146" spans="1:14" ht="15" thickBot="1">
      <c r="A146" s="1476" t="s">
        <v>227</v>
      </c>
      <c r="B146" s="1479" t="s">
        <v>228</v>
      </c>
      <c r="C146" s="1479" t="s">
        <v>229</v>
      </c>
      <c r="D146" s="524" t="s">
        <v>228</v>
      </c>
      <c r="E146" s="45">
        <f t="shared" si="35"/>
        <v>28.4</v>
      </c>
      <c r="F146" s="45">
        <f t="shared" si="36"/>
        <v>1.6</v>
      </c>
      <c r="G146" s="45">
        <f t="shared" si="37"/>
        <v>50.2</v>
      </c>
      <c r="H146" s="45">
        <f t="shared" si="38"/>
        <v>1.3</v>
      </c>
      <c r="I146" s="45">
        <f t="shared" si="39"/>
        <v>2.1</v>
      </c>
      <c r="J146" s="45">
        <f t="shared" si="40"/>
        <v>0.9</v>
      </c>
      <c r="K146" s="45">
        <f t="shared" si="41"/>
        <v>14.5</v>
      </c>
      <c r="L146" s="45">
        <f t="shared" si="42"/>
        <v>0.6</v>
      </c>
      <c r="M146" s="45">
        <f t="shared" si="43"/>
        <v>0</v>
      </c>
      <c r="N146" s="45">
        <f t="shared" si="44"/>
        <v>0.4</v>
      </c>
    </row>
    <row r="147" spans="1:14">
      <c r="A147" s="1477"/>
      <c r="B147" s="1480"/>
      <c r="C147" s="1480"/>
      <c r="D147" s="525" t="s">
        <v>230</v>
      </c>
      <c r="E147" s="45">
        <f t="shared" si="35"/>
        <v>23.5</v>
      </c>
      <c r="F147" s="45">
        <f t="shared" si="36"/>
        <v>1.1000000000000001</v>
      </c>
      <c r="G147" s="45">
        <f t="shared" si="37"/>
        <v>62.9</v>
      </c>
      <c r="H147" s="45">
        <f t="shared" si="38"/>
        <v>0</v>
      </c>
      <c r="I147" s="45">
        <f t="shared" si="39"/>
        <v>2.1</v>
      </c>
      <c r="J147" s="45">
        <f t="shared" si="40"/>
        <v>0.2</v>
      </c>
      <c r="K147" s="45">
        <f t="shared" si="41"/>
        <v>9.1999999999999993</v>
      </c>
      <c r="L147" s="45">
        <f t="shared" si="42"/>
        <v>0.9</v>
      </c>
      <c r="M147" s="45">
        <f t="shared" si="43"/>
        <v>0</v>
      </c>
      <c r="N147" s="45">
        <f t="shared" si="44"/>
        <v>0.1</v>
      </c>
    </row>
    <row r="148" spans="1:14">
      <c r="A148" s="1477"/>
      <c r="B148" s="1480"/>
      <c r="C148" s="1480"/>
      <c r="D148" s="525" t="s">
        <v>231</v>
      </c>
      <c r="E148" s="45">
        <f t="shared" si="35"/>
        <v>19.7</v>
      </c>
      <c r="F148" s="45">
        <f t="shared" si="36"/>
        <v>0.5</v>
      </c>
      <c r="G148" s="45">
        <f t="shared" si="37"/>
        <v>71.7</v>
      </c>
      <c r="H148" s="45">
        <f t="shared" si="38"/>
        <v>0.3</v>
      </c>
      <c r="I148" s="45">
        <f t="shared" si="39"/>
        <v>1.2</v>
      </c>
      <c r="J148" s="45">
        <f t="shared" si="40"/>
        <v>0.2</v>
      </c>
      <c r="K148" s="45">
        <f t="shared" si="41"/>
        <v>5.9</v>
      </c>
      <c r="L148" s="45">
        <f t="shared" si="42"/>
        <v>0.4</v>
      </c>
      <c r="M148" s="45">
        <f t="shared" si="43"/>
        <v>0</v>
      </c>
      <c r="N148" s="45">
        <f t="shared" si="44"/>
        <v>0.1</v>
      </c>
    </row>
    <row r="149" spans="1:14">
      <c r="A149" s="1477"/>
      <c r="B149" s="1480"/>
      <c r="C149" s="1480"/>
      <c r="D149" s="525" t="s">
        <v>232</v>
      </c>
      <c r="E149" s="45">
        <f t="shared" si="35"/>
        <v>13.4</v>
      </c>
      <c r="F149" s="45">
        <f t="shared" si="36"/>
        <v>1.2</v>
      </c>
      <c r="G149" s="45">
        <f t="shared" si="37"/>
        <v>69.099999999999994</v>
      </c>
      <c r="H149" s="45">
        <f t="shared" si="38"/>
        <v>0.3</v>
      </c>
      <c r="I149" s="45">
        <f t="shared" si="39"/>
        <v>1.4</v>
      </c>
      <c r="J149" s="45">
        <f t="shared" si="40"/>
        <v>0.7</v>
      </c>
      <c r="K149" s="45">
        <f t="shared" si="41"/>
        <v>13.3</v>
      </c>
      <c r="L149" s="45">
        <f t="shared" si="42"/>
        <v>0.4</v>
      </c>
      <c r="M149" s="45">
        <f t="shared" si="43"/>
        <v>0</v>
      </c>
      <c r="N149" s="45">
        <f t="shared" si="44"/>
        <v>0.2</v>
      </c>
    </row>
    <row r="150" spans="1:14">
      <c r="A150" s="1477"/>
      <c r="B150" s="528"/>
      <c r="C150" s="528"/>
      <c r="D150" s="525"/>
      <c r="E150" s="45">
        <f t="shared" si="35"/>
        <v>44.6</v>
      </c>
      <c r="F150" s="45">
        <f t="shared" si="36"/>
        <v>3.7</v>
      </c>
      <c r="G150" s="45">
        <f t="shared" si="37"/>
        <v>13.8</v>
      </c>
      <c r="H150" s="45">
        <f t="shared" si="38"/>
        <v>7.1</v>
      </c>
      <c r="I150" s="45">
        <f t="shared" si="39"/>
        <v>9.5</v>
      </c>
      <c r="J150" s="45">
        <f t="shared" si="40"/>
        <v>1</v>
      </c>
      <c r="K150" s="45">
        <f t="shared" si="41"/>
        <v>19.100000000000001</v>
      </c>
      <c r="L150" s="45">
        <f t="shared" si="42"/>
        <v>0.4</v>
      </c>
      <c r="M150" s="45">
        <f t="shared" si="43"/>
        <v>0.1</v>
      </c>
      <c r="N150" s="45">
        <f t="shared" si="44"/>
        <v>0.7</v>
      </c>
    </row>
    <row r="151" spans="1:14">
      <c r="A151" s="1477"/>
      <c r="B151" s="1481" t="s">
        <v>230</v>
      </c>
      <c r="C151" s="1481" t="s">
        <v>229</v>
      </c>
      <c r="D151" s="525" t="s">
        <v>228</v>
      </c>
      <c r="E151" s="45">
        <f t="shared" si="35"/>
        <v>45.3</v>
      </c>
      <c r="F151" s="45">
        <f t="shared" si="36"/>
        <v>4.3</v>
      </c>
      <c r="G151" s="45">
        <f t="shared" si="37"/>
        <v>8.5</v>
      </c>
      <c r="H151" s="45">
        <f t="shared" si="38"/>
        <v>13.1</v>
      </c>
      <c r="I151" s="45">
        <f t="shared" si="39"/>
        <v>8.4</v>
      </c>
      <c r="J151" s="45">
        <f t="shared" si="40"/>
        <v>0.3</v>
      </c>
      <c r="K151" s="45">
        <f t="shared" si="41"/>
        <v>19.5</v>
      </c>
      <c r="L151" s="45">
        <f t="shared" si="42"/>
        <v>0</v>
      </c>
      <c r="M151" s="45">
        <f t="shared" si="43"/>
        <v>0.1</v>
      </c>
      <c r="N151" s="45">
        <f t="shared" si="44"/>
        <v>0.4</v>
      </c>
    </row>
    <row r="152" spans="1:14">
      <c r="A152" s="1477"/>
      <c r="B152" s="1480"/>
      <c r="C152" s="1480"/>
      <c r="D152" s="525" t="s">
        <v>230</v>
      </c>
      <c r="E152" s="45">
        <f t="shared" si="35"/>
        <v>39</v>
      </c>
      <c r="F152" s="45">
        <f t="shared" si="36"/>
        <v>4.9000000000000004</v>
      </c>
      <c r="G152" s="45">
        <f t="shared" si="37"/>
        <v>11.8</v>
      </c>
      <c r="H152" s="45">
        <f t="shared" si="38"/>
        <v>6.9</v>
      </c>
      <c r="I152" s="45">
        <f t="shared" si="39"/>
        <v>13.6</v>
      </c>
      <c r="J152" s="45">
        <f t="shared" si="40"/>
        <v>1.7</v>
      </c>
      <c r="K152" s="45">
        <f t="shared" si="41"/>
        <v>21.4</v>
      </c>
      <c r="L152" s="45">
        <f t="shared" si="42"/>
        <v>0.2</v>
      </c>
      <c r="M152" s="45">
        <f t="shared" si="43"/>
        <v>0.1</v>
      </c>
      <c r="N152" s="45">
        <f t="shared" si="44"/>
        <v>0.5</v>
      </c>
    </row>
    <row r="153" spans="1:14">
      <c r="A153" s="1477"/>
      <c r="B153" s="1480"/>
      <c r="C153" s="1480"/>
      <c r="D153" s="525" t="s">
        <v>231</v>
      </c>
      <c r="E153" s="45">
        <f t="shared" si="35"/>
        <v>47.5</v>
      </c>
      <c r="F153" s="45">
        <f t="shared" si="36"/>
        <v>2.4</v>
      </c>
      <c r="G153" s="45">
        <f t="shared" si="37"/>
        <v>21.8</v>
      </c>
      <c r="H153" s="45">
        <f t="shared" si="38"/>
        <v>2.4</v>
      </c>
      <c r="I153" s="45">
        <f t="shared" si="39"/>
        <v>7.2</v>
      </c>
      <c r="J153" s="45">
        <f t="shared" si="40"/>
        <v>1</v>
      </c>
      <c r="K153" s="45">
        <f t="shared" si="41"/>
        <v>15.6</v>
      </c>
      <c r="L153" s="45">
        <f t="shared" si="42"/>
        <v>1.4</v>
      </c>
      <c r="M153" s="45">
        <f t="shared" si="43"/>
        <v>0.2</v>
      </c>
      <c r="N153" s="45">
        <f t="shared" si="44"/>
        <v>0.6</v>
      </c>
    </row>
    <row r="154" spans="1:14">
      <c r="A154" s="1477"/>
      <c r="B154" s="1480"/>
      <c r="C154" s="1480"/>
      <c r="D154" s="525" t="s">
        <v>232</v>
      </c>
      <c r="E154" s="45">
        <f t="shared" si="35"/>
        <v>48.9</v>
      </c>
      <c r="F154" s="45">
        <f t="shared" si="36"/>
        <v>2.7</v>
      </c>
      <c r="G154" s="45">
        <f t="shared" si="37"/>
        <v>15.2</v>
      </c>
      <c r="H154" s="45">
        <f t="shared" si="38"/>
        <v>5.2</v>
      </c>
      <c r="I154" s="45">
        <f t="shared" si="39"/>
        <v>7</v>
      </c>
      <c r="J154" s="45">
        <f t="shared" si="40"/>
        <v>1.1000000000000001</v>
      </c>
      <c r="K154" s="45">
        <f t="shared" si="41"/>
        <v>18.399999999999999</v>
      </c>
      <c r="L154" s="45">
        <f t="shared" si="42"/>
        <v>0</v>
      </c>
      <c r="M154" s="45">
        <f t="shared" si="43"/>
        <v>0.1</v>
      </c>
      <c r="N154" s="45">
        <f t="shared" si="44"/>
        <v>1.4</v>
      </c>
    </row>
    <row r="155" spans="1:14">
      <c r="A155" s="1477"/>
      <c r="B155" s="528"/>
      <c r="C155" s="528"/>
      <c r="D155" s="525"/>
      <c r="E155" s="45">
        <f t="shared" si="35"/>
        <v>1</v>
      </c>
      <c r="F155" s="45">
        <f t="shared" si="36"/>
        <v>0.8</v>
      </c>
      <c r="G155" s="45">
        <f t="shared" si="37"/>
        <v>8.3000000000000007</v>
      </c>
      <c r="H155" s="45">
        <f t="shared" si="38"/>
        <v>4.4000000000000004</v>
      </c>
      <c r="I155" s="45">
        <f t="shared" si="39"/>
        <v>23.4</v>
      </c>
      <c r="J155" s="45">
        <f t="shared" si="40"/>
        <v>3.7</v>
      </c>
      <c r="K155" s="45">
        <f t="shared" si="41"/>
        <v>42</v>
      </c>
      <c r="L155" s="45">
        <f t="shared" si="42"/>
        <v>12.4</v>
      </c>
      <c r="M155" s="45">
        <f t="shared" si="43"/>
        <v>2.8</v>
      </c>
      <c r="N155" s="45">
        <f t="shared" si="44"/>
        <v>1.3</v>
      </c>
    </row>
    <row r="156" spans="1:14">
      <c r="A156" s="1477"/>
      <c r="B156" s="1481" t="s">
        <v>231</v>
      </c>
      <c r="C156" s="1481" t="s">
        <v>229</v>
      </c>
      <c r="D156" s="525" t="s">
        <v>228</v>
      </c>
      <c r="E156" s="45">
        <f t="shared" si="35"/>
        <v>0.2</v>
      </c>
      <c r="F156" s="45">
        <f t="shared" si="36"/>
        <v>0.4</v>
      </c>
      <c r="G156" s="45">
        <f t="shared" si="37"/>
        <v>3.4</v>
      </c>
      <c r="H156" s="45">
        <f t="shared" si="38"/>
        <v>4.2</v>
      </c>
      <c r="I156" s="45">
        <f t="shared" si="39"/>
        <v>23.8</v>
      </c>
      <c r="J156" s="45">
        <f t="shared" si="40"/>
        <v>4.8</v>
      </c>
      <c r="K156" s="45">
        <f t="shared" si="41"/>
        <v>42.3</v>
      </c>
      <c r="L156" s="45">
        <f t="shared" si="42"/>
        <v>16.600000000000001</v>
      </c>
      <c r="M156" s="45">
        <f t="shared" si="43"/>
        <v>3.4</v>
      </c>
      <c r="N156" s="45">
        <f t="shared" si="44"/>
        <v>0.9</v>
      </c>
    </row>
    <row r="157" spans="1:14">
      <c r="A157" s="1477"/>
      <c r="B157" s="1480"/>
      <c r="C157" s="1480"/>
      <c r="D157" s="525" t="s">
        <v>230</v>
      </c>
      <c r="E157" s="45">
        <f t="shared" si="35"/>
        <v>0.1</v>
      </c>
      <c r="F157" s="45">
        <f t="shared" si="36"/>
        <v>0.5</v>
      </c>
      <c r="G157" s="45">
        <f t="shared" si="37"/>
        <v>3.2</v>
      </c>
      <c r="H157" s="45">
        <f t="shared" si="38"/>
        <v>2.6</v>
      </c>
      <c r="I157" s="45">
        <f t="shared" si="39"/>
        <v>24.2</v>
      </c>
      <c r="J157" s="45">
        <f t="shared" si="40"/>
        <v>3.7</v>
      </c>
      <c r="K157" s="45">
        <f t="shared" si="41"/>
        <v>48.1</v>
      </c>
      <c r="L157" s="45">
        <f t="shared" si="42"/>
        <v>12.7</v>
      </c>
      <c r="M157" s="45">
        <f t="shared" si="43"/>
        <v>4.4000000000000004</v>
      </c>
      <c r="N157" s="45">
        <f t="shared" si="44"/>
        <v>0.8</v>
      </c>
    </row>
    <row r="158" spans="1:14">
      <c r="A158" s="1477"/>
      <c r="B158" s="1480"/>
      <c r="C158" s="1480"/>
      <c r="D158" s="525" t="s">
        <v>231</v>
      </c>
      <c r="E158" s="45">
        <f t="shared" si="35"/>
        <v>0</v>
      </c>
      <c r="F158" s="45">
        <f t="shared" si="36"/>
        <v>1.5</v>
      </c>
      <c r="G158" s="45">
        <f t="shared" si="37"/>
        <v>17.3</v>
      </c>
      <c r="H158" s="45">
        <f t="shared" si="38"/>
        <v>2.7</v>
      </c>
      <c r="I158" s="45">
        <f t="shared" si="39"/>
        <v>25.3</v>
      </c>
      <c r="J158" s="45">
        <f t="shared" si="40"/>
        <v>3.4</v>
      </c>
      <c r="K158" s="45">
        <f t="shared" si="41"/>
        <v>33.799999999999997</v>
      </c>
      <c r="L158" s="45">
        <f t="shared" si="42"/>
        <v>13.3</v>
      </c>
      <c r="M158" s="45">
        <f t="shared" si="43"/>
        <v>1.7</v>
      </c>
      <c r="N158" s="45">
        <f t="shared" si="44"/>
        <v>1</v>
      </c>
    </row>
    <row r="159" spans="1:14">
      <c r="A159" s="1477"/>
      <c r="B159" s="1480"/>
      <c r="C159" s="1480"/>
      <c r="D159" s="525" t="s">
        <v>232</v>
      </c>
      <c r="E159" s="45">
        <f t="shared" si="35"/>
        <v>3.9</v>
      </c>
      <c r="F159" s="45">
        <f t="shared" si="36"/>
        <v>0.6</v>
      </c>
      <c r="G159" s="45">
        <f t="shared" si="37"/>
        <v>9.1999999999999993</v>
      </c>
      <c r="H159" s="45">
        <f t="shared" si="38"/>
        <v>8.6</v>
      </c>
      <c r="I159" s="45">
        <f t="shared" si="39"/>
        <v>19.899999999999999</v>
      </c>
      <c r="J159" s="45">
        <f t="shared" si="40"/>
        <v>3.2</v>
      </c>
      <c r="K159" s="45">
        <f t="shared" si="41"/>
        <v>43.3</v>
      </c>
      <c r="L159" s="45">
        <f t="shared" si="42"/>
        <v>7</v>
      </c>
      <c r="M159" s="45">
        <f t="shared" si="43"/>
        <v>1.5</v>
      </c>
      <c r="N159" s="45">
        <f t="shared" si="44"/>
        <v>2.8</v>
      </c>
    </row>
    <row r="160" spans="1:14">
      <c r="A160" s="1477"/>
      <c r="B160" s="528"/>
      <c r="C160" s="528"/>
      <c r="D160" s="525"/>
      <c r="E160" s="45">
        <f t="shared" si="35"/>
        <v>2.5</v>
      </c>
      <c r="F160" s="45">
        <f t="shared" si="36"/>
        <v>1.9</v>
      </c>
      <c r="G160" s="45">
        <f t="shared" si="37"/>
        <v>4.8</v>
      </c>
      <c r="H160" s="45">
        <f t="shared" si="38"/>
        <v>13.8</v>
      </c>
      <c r="I160" s="45">
        <f t="shared" si="39"/>
        <v>4.2</v>
      </c>
      <c r="J160" s="45">
        <f t="shared" si="40"/>
        <v>2.8</v>
      </c>
      <c r="K160" s="45">
        <f t="shared" si="41"/>
        <v>35.4</v>
      </c>
      <c r="L160" s="45">
        <f t="shared" si="42"/>
        <v>26.3</v>
      </c>
      <c r="M160" s="45">
        <f t="shared" si="43"/>
        <v>7.4</v>
      </c>
      <c r="N160" s="45">
        <f t="shared" si="44"/>
        <v>0.8</v>
      </c>
    </row>
    <row r="161" spans="1:15" ht="15" thickBot="1">
      <c r="A161" s="1477"/>
      <c r="B161" s="1482" t="s">
        <v>232</v>
      </c>
      <c r="C161" s="1482" t="s">
        <v>229</v>
      </c>
      <c r="D161" s="525" t="s">
        <v>228</v>
      </c>
      <c r="E161" s="45">
        <f t="shared" si="35"/>
        <v>2.2000000000000002</v>
      </c>
      <c r="F161" s="45">
        <f t="shared" si="36"/>
        <v>0.1</v>
      </c>
      <c r="G161" s="45">
        <f t="shared" si="37"/>
        <v>3.8</v>
      </c>
      <c r="H161" s="45">
        <f t="shared" si="38"/>
        <v>8.1</v>
      </c>
      <c r="I161" s="45">
        <f t="shared" si="39"/>
        <v>4.2</v>
      </c>
      <c r="J161" s="45">
        <f t="shared" si="40"/>
        <v>2.2999999999999998</v>
      </c>
      <c r="K161" s="45">
        <f t="shared" si="41"/>
        <v>43</v>
      </c>
      <c r="L161" s="45">
        <f t="shared" si="42"/>
        <v>30.7</v>
      </c>
      <c r="M161" s="45">
        <f t="shared" si="43"/>
        <v>3.1</v>
      </c>
      <c r="N161" s="45">
        <f t="shared" si="44"/>
        <v>2.5</v>
      </c>
    </row>
    <row r="162" spans="1:15">
      <c r="A162" s="1477"/>
      <c r="B162" s="1480"/>
      <c r="C162" s="1480"/>
      <c r="D162" s="525" t="s">
        <v>230</v>
      </c>
      <c r="E162" s="45">
        <f t="shared" si="35"/>
        <v>1.6</v>
      </c>
      <c r="F162" s="45">
        <f t="shared" si="36"/>
        <v>5.3</v>
      </c>
      <c r="G162" s="45">
        <f t="shared" si="37"/>
        <v>3.3</v>
      </c>
      <c r="H162" s="45">
        <f t="shared" si="38"/>
        <v>18</v>
      </c>
      <c r="I162" s="45">
        <f t="shared" si="39"/>
        <v>4.5</v>
      </c>
      <c r="J162" s="45">
        <f t="shared" si="40"/>
        <v>3.1</v>
      </c>
      <c r="K162" s="45">
        <f t="shared" si="41"/>
        <v>35.299999999999997</v>
      </c>
      <c r="L162" s="45">
        <f t="shared" si="42"/>
        <v>26.6</v>
      </c>
      <c r="M162" s="45">
        <f t="shared" si="43"/>
        <v>1.9</v>
      </c>
      <c r="N162" s="45">
        <f t="shared" si="44"/>
        <v>0.5</v>
      </c>
    </row>
    <row r="163" spans="1:15">
      <c r="A163" s="1477"/>
      <c r="B163" s="1480"/>
      <c r="C163" s="1480"/>
      <c r="D163" s="525" t="s">
        <v>231</v>
      </c>
      <c r="E163" s="45">
        <f t="shared" si="35"/>
        <v>4.3</v>
      </c>
      <c r="F163" s="45">
        <f t="shared" si="36"/>
        <v>0.3</v>
      </c>
      <c r="G163" s="45">
        <f t="shared" si="37"/>
        <v>4.4000000000000004</v>
      </c>
      <c r="H163" s="45">
        <f t="shared" si="38"/>
        <v>12.1</v>
      </c>
      <c r="I163" s="45">
        <f t="shared" si="39"/>
        <v>2.5</v>
      </c>
      <c r="J163" s="45">
        <f t="shared" si="40"/>
        <v>2.5</v>
      </c>
      <c r="K163" s="45">
        <f t="shared" si="41"/>
        <v>40.299999999999997</v>
      </c>
      <c r="L163" s="45">
        <f t="shared" si="42"/>
        <v>31.6</v>
      </c>
      <c r="M163" s="45">
        <f t="shared" si="43"/>
        <v>1.7</v>
      </c>
      <c r="N163" s="45">
        <f t="shared" si="44"/>
        <v>0.2</v>
      </c>
    </row>
    <row r="164" spans="1:15" ht="15" thickBot="1">
      <c r="A164" s="1478"/>
      <c r="B164" s="1483"/>
      <c r="C164" s="1483"/>
      <c r="D164" s="526" t="s">
        <v>232</v>
      </c>
      <c r="E164" s="45">
        <f t="shared" si="35"/>
        <v>3.1</v>
      </c>
      <c r="F164" s="45">
        <f t="shared" si="36"/>
        <v>0.1</v>
      </c>
      <c r="G164" s="45">
        <f t="shared" si="37"/>
        <v>7.4</v>
      </c>
      <c r="H164" s="45">
        <f t="shared" si="38"/>
        <v>14.1</v>
      </c>
      <c r="I164" s="45">
        <f t="shared" si="39"/>
        <v>4.5999999999999996</v>
      </c>
      <c r="J164" s="45">
        <f t="shared" si="40"/>
        <v>3.1</v>
      </c>
      <c r="K164" s="45">
        <f t="shared" si="41"/>
        <v>27.4</v>
      </c>
      <c r="L164" s="45">
        <f t="shared" si="42"/>
        <v>20.399999999999999</v>
      </c>
      <c r="M164" s="45">
        <f t="shared" si="43"/>
        <v>19.600000000000001</v>
      </c>
      <c r="N164" s="45">
        <f t="shared" si="44"/>
        <v>0.2</v>
      </c>
    </row>
    <row r="166" spans="1:15" ht="15" thickBot="1">
      <c r="A166" s="527"/>
      <c r="B166" s="528"/>
      <c r="C166" s="528"/>
      <c r="D166" s="529"/>
      <c r="E166" s="45">
        <f>ROUND(E140,1)</f>
        <v>9.6</v>
      </c>
      <c r="F166" s="45">
        <f t="shared" ref="F166:N166" si="45">ROUND(F140,1)</f>
        <v>1.9</v>
      </c>
      <c r="G166" s="45">
        <f t="shared" si="45"/>
        <v>8.9</v>
      </c>
      <c r="H166" s="45">
        <f t="shared" si="45"/>
        <v>9.5</v>
      </c>
      <c r="I166" s="45">
        <f t="shared" si="45"/>
        <v>10.7</v>
      </c>
      <c r="J166" s="45">
        <f t="shared" si="45"/>
        <v>2.7</v>
      </c>
      <c r="K166" s="45">
        <f t="shared" si="45"/>
        <v>34</v>
      </c>
      <c r="L166" s="45">
        <f t="shared" si="45"/>
        <v>17.2</v>
      </c>
      <c r="M166" s="45">
        <f t="shared" si="45"/>
        <v>4.5999999999999996</v>
      </c>
      <c r="N166" s="45">
        <f t="shared" si="45"/>
        <v>0.9</v>
      </c>
      <c r="O166" s="45">
        <f>SUM(E166:N166)</f>
        <v>100</v>
      </c>
    </row>
    <row r="167" spans="1:15" ht="15" thickBot="1">
      <c r="A167" s="527"/>
      <c r="B167" s="528"/>
      <c r="C167" s="528"/>
      <c r="D167" s="524" t="s">
        <v>228</v>
      </c>
      <c r="E167" s="45">
        <f t="shared" ref="E167:N167" si="46">ROUND(E141,1)</f>
        <v>9.6999999999999993</v>
      </c>
      <c r="F167" s="45">
        <f t="shared" si="46"/>
        <v>0.9</v>
      </c>
      <c r="G167" s="45">
        <f t="shared" si="46"/>
        <v>5.3</v>
      </c>
      <c r="H167" s="45">
        <f t="shared" si="46"/>
        <v>7.8</v>
      </c>
      <c r="I167" s="45">
        <f t="shared" si="46"/>
        <v>10.6</v>
      </c>
      <c r="J167" s="45">
        <f t="shared" si="46"/>
        <v>2.6</v>
      </c>
      <c r="K167" s="45">
        <f>ROUND(K141,1)</f>
        <v>38.1</v>
      </c>
      <c r="L167" s="45">
        <f t="shared" si="46"/>
        <v>20.7</v>
      </c>
      <c r="M167" s="45">
        <f t="shared" si="46"/>
        <v>2.6</v>
      </c>
      <c r="N167" s="45">
        <f t="shared" si="46"/>
        <v>1.6</v>
      </c>
      <c r="O167" s="45">
        <f t="shared" ref="O167:O190" si="47">SUM(E167:N167)</f>
        <v>99.9</v>
      </c>
    </row>
    <row r="168" spans="1:15" ht="15" thickBot="1">
      <c r="A168" s="527"/>
      <c r="B168" s="528"/>
      <c r="C168" s="528"/>
      <c r="D168" s="525" t="s">
        <v>230</v>
      </c>
      <c r="E168" s="45">
        <f t="shared" ref="E168:N168" si="48">ROUND(E142,1)</f>
        <v>8.1</v>
      </c>
      <c r="F168" s="45">
        <f t="shared" si="48"/>
        <v>3.9</v>
      </c>
      <c r="G168" s="45">
        <f t="shared" si="48"/>
        <v>6.2</v>
      </c>
      <c r="H168" s="45">
        <f t="shared" si="48"/>
        <v>11.7</v>
      </c>
      <c r="I168" s="45">
        <f t="shared" si="48"/>
        <v>11.1</v>
      </c>
      <c r="J168" s="45">
        <f t="shared" si="48"/>
        <v>2.9</v>
      </c>
      <c r="K168" s="45">
        <f t="shared" si="48"/>
        <v>35.6</v>
      </c>
      <c r="L168" s="45">
        <f t="shared" si="48"/>
        <v>17.899999999999999</v>
      </c>
      <c r="M168" s="45">
        <f t="shared" si="48"/>
        <v>2.2000000000000002</v>
      </c>
      <c r="N168" s="45">
        <f t="shared" si="48"/>
        <v>0.5</v>
      </c>
      <c r="O168" s="45">
        <f t="shared" si="47"/>
        <v>100.1</v>
      </c>
    </row>
    <row r="169" spans="1:15" ht="15" thickBot="1">
      <c r="A169" s="527"/>
      <c r="B169" s="528"/>
      <c r="C169" s="528"/>
      <c r="D169" s="525" t="s">
        <v>231</v>
      </c>
      <c r="E169" s="45">
        <f t="shared" ref="E169:N169" si="49">ROUND(E143,1)</f>
        <v>11.2</v>
      </c>
      <c r="F169" s="45">
        <f t="shared" si="49"/>
        <v>1.2</v>
      </c>
      <c r="G169" s="45">
        <f t="shared" si="49"/>
        <v>15.9</v>
      </c>
      <c r="H169" s="45">
        <f t="shared" si="49"/>
        <v>5.8</v>
      </c>
      <c r="I169" s="45">
        <f t="shared" si="49"/>
        <v>13.1</v>
      </c>
      <c r="J169" s="45">
        <f t="shared" si="49"/>
        <v>2.5</v>
      </c>
      <c r="K169" s="45">
        <f t="shared" si="49"/>
        <v>31.5</v>
      </c>
      <c r="L169" s="45">
        <f t="shared" si="49"/>
        <v>16.8</v>
      </c>
      <c r="M169" s="45">
        <f t="shared" si="49"/>
        <v>1.3</v>
      </c>
      <c r="N169" s="45">
        <f t="shared" si="49"/>
        <v>0.6</v>
      </c>
      <c r="O169" s="45">
        <f t="shared" si="47"/>
        <v>99.9</v>
      </c>
    </row>
    <row r="170" spans="1:15" ht="15" thickBot="1">
      <c r="A170" s="527"/>
      <c r="B170" s="528"/>
      <c r="C170" s="528"/>
      <c r="D170" s="525" t="s">
        <v>232</v>
      </c>
      <c r="E170" s="45">
        <f t="shared" ref="E170:N170" si="50">ROUND(E144,1)</f>
        <v>10.3</v>
      </c>
      <c r="F170" s="45">
        <f t="shared" si="50"/>
        <v>0.6</v>
      </c>
      <c r="G170" s="45">
        <f t="shared" si="50"/>
        <v>10.6</v>
      </c>
      <c r="H170" s="45">
        <f t="shared" si="50"/>
        <v>11</v>
      </c>
      <c r="I170" s="45">
        <f t="shared" si="50"/>
        <v>8.9</v>
      </c>
      <c r="J170" s="45">
        <f t="shared" si="50"/>
        <v>2.8</v>
      </c>
      <c r="K170" s="45">
        <f t="shared" si="50"/>
        <v>29.9</v>
      </c>
      <c r="L170" s="45">
        <f t="shared" si="50"/>
        <v>13.4</v>
      </c>
      <c r="M170" s="45">
        <f t="shared" si="50"/>
        <v>11.5</v>
      </c>
      <c r="N170" s="45">
        <f t="shared" si="50"/>
        <v>1.1000000000000001</v>
      </c>
      <c r="O170" s="45">
        <f t="shared" si="47"/>
        <v>100.1</v>
      </c>
    </row>
    <row r="171" spans="1:15" ht="15" thickBot="1">
      <c r="A171" s="527"/>
      <c r="B171" s="528"/>
      <c r="C171" s="528"/>
      <c r="D171" s="525"/>
      <c r="E171" s="45">
        <f t="shared" ref="E171:N171" si="51">ROUND(E145,1)</f>
        <v>20.7</v>
      </c>
      <c r="F171" s="45">
        <f t="shared" si="51"/>
        <v>1</v>
      </c>
      <c r="G171" s="45">
        <f t="shared" si="51"/>
        <v>64.8</v>
      </c>
      <c r="H171" s="45">
        <f t="shared" si="51"/>
        <v>0.4</v>
      </c>
      <c r="I171" s="45">
        <f t="shared" si="51"/>
        <v>1.7</v>
      </c>
      <c r="J171" s="45">
        <f t="shared" si="51"/>
        <v>0.4</v>
      </c>
      <c r="K171" s="45">
        <f t="shared" si="51"/>
        <v>10.199999999999999</v>
      </c>
      <c r="L171" s="45">
        <f t="shared" si="51"/>
        <v>0.6</v>
      </c>
      <c r="M171" s="45">
        <f t="shared" si="51"/>
        <v>0</v>
      </c>
      <c r="N171" s="45">
        <f t="shared" si="51"/>
        <v>0.2</v>
      </c>
      <c r="O171" s="45">
        <f t="shared" si="47"/>
        <v>100</v>
      </c>
    </row>
    <row r="172" spans="1:15" ht="15" thickBot="1">
      <c r="A172" s="1476" t="s">
        <v>227</v>
      </c>
      <c r="B172" s="1479" t="s">
        <v>228</v>
      </c>
      <c r="C172" s="1479" t="s">
        <v>229</v>
      </c>
      <c r="D172" s="524" t="s">
        <v>228</v>
      </c>
      <c r="E172" s="45">
        <f t="shared" ref="E172:N172" si="52">ROUND(E146,1)</f>
        <v>28.4</v>
      </c>
      <c r="F172" s="45">
        <f t="shared" si="52"/>
        <v>1.6</v>
      </c>
      <c r="G172" s="45">
        <f t="shared" si="52"/>
        <v>50.2</v>
      </c>
      <c r="H172" s="45">
        <f t="shared" si="52"/>
        <v>1.3</v>
      </c>
      <c r="I172" s="45">
        <f t="shared" si="52"/>
        <v>2.1</v>
      </c>
      <c r="J172" s="45">
        <f t="shared" si="52"/>
        <v>0.9</v>
      </c>
      <c r="K172" s="45">
        <f t="shared" si="52"/>
        <v>14.5</v>
      </c>
      <c r="L172" s="45">
        <f t="shared" si="52"/>
        <v>0.6</v>
      </c>
      <c r="M172" s="45">
        <f t="shared" si="52"/>
        <v>0</v>
      </c>
      <c r="N172" s="45">
        <f t="shared" si="52"/>
        <v>0.4</v>
      </c>
      <c r="O172" s="45">
        <f t="shared" si="47"/>
        <v>100</v>
      </c>
    </row>
    <row r="173" spans="1:15">
      <c r="A173" s="1477"/>
      <c r="B173" s="1480"/>
      <c r="C173" s="1480"/>
      <c r="D173" s="525" t="s">
        <v>230</v>
      </c>
      <c r="E173" s="45">
        <f t="shared" ref="E173:N173" si="53">ROUND(E147,1)</f>
        <v>23.5</v>
      </c>
      <c r="F173" s="45">
        <f t="shared" si="53"/>
        <v>1.1000000000000001</v>
      </c>
      <c r="G173" s="45">
        <f t="shared" si="53"/>
        <v>62.9</v>
      </c>
      <c r="H173" s="45">
        <f t="shared" si="53"/>
        <v>0</v>
      </c>
      <c r="I173" s="45">
        <f t="shared" si="53"/>
        <v>2.1</v>
      </c>
      <c r="J173" s="45">
        <f t="shared" si="53"/>
        <v>0.2</v>
      </c>
      <c r="K173" s="45">
        <f t="shared" si="53"/>
        <v>9.1999999999999993</v>
      </c>
      <c r="L173" s="45">
        <f t="shared" si="53"/>
        <v>0.9</v>
      </c>
      <c r="M173" s="45">
        <f t="shared" si="53"/>
        <v>0</v>
      </c>
      <c r="N173" s="45">
        <f t="shared" si="53"/>
        <v>0.1</v>
      </c>
      <c r="O173" s="45">
        <f t="shared" si="47"/>
        <v>100</v>
      </c>
    </row>
    <row r="174" spans="1:15">
      <c r="A174" s="1477"/>
      <c r="B174" s="1480"/>
      <c r="C174" s="1480"/>
      <c r="D174" s="525" t="s">
        <v>231</v>
      </c>
      <c r="E174" s="45">
        <f t="shared" ref="E174:N174" si="54">ROUND(E148,1)</f>
        <v>19.7</v>
      </c>
      <c r="F174" s="45">
        <f t="shared" si="54"/>
        <v>0.5</v>
      </c>
      <c r="G174" s="45">
        <f t="shared" si="54"/>
        <v>71.7</v>
      </c>
      <c r="H174" s="45">
        <f t="shared" si="54"/>
        <v>0.3</v>
      </c>
      <c r="I174" s="45">
        <f t="shared" si="54"/>
        <v>1.2</v>
      </c>
      <c r="J174" s="45">
        <f t="shared" si="54"/>
        <v>0.2</v>
      </c>
      <c r="K174" s="45">
        <f t="shared" si="54"/>
        <v>5.9</v>
      </c>
      <c r="L174" s="45">
        <f t="shared" si="54"/>
        <v>0.4</v>
      </c>
      <c r="M174" s="45">
        <f t="shared" si="54"/>
        <v>0</v>
      </c>
      <c r="N174" s="45">
        <f t="shared" si="54"/>
        <v>0.1</v>
      </c>
      <c r="O174" s="45">
        <f t="shared" si="47"/>
        <v>100</v>
      </c>
    </row>
    <row r="175" spans="1:15">
      <c r="A175" s="1477"/>
      <c r="B175" s="1480"/>
      <c r="C175" s="1480"/>
      <c r="D175" s="525" t="s">
        <v>232</v>
      </c>
      <c r="E175" s="45">
        <f t="shared" ref="E175:N175" si="55">ROUND(E149,1)</f>
        <v>13.4</v>
      </c>
      <c r="F175" s="45">
        <f t="shared" si="55"/>
        <v>1.2</v>
      </c>
      <c r="G175" s="45">
        <f t="shared" si="55"/>
        <v>69.099999999999994</v>
      </c>
      <c r="H175" s="45">
        <f t="shared" si="55"/>
        <v>0.3</v>
      </c>
      <c r="I175" s="45">
        <f t="shared" si="55"/>
        <v>1.4</v>
      </c>
      <c r="J175" s="45">
        <f t="shared" si="55"/>
        <v>0.7</v>
      </c>
      <c r="K175" s="45">
        <f t="shared" si="55"/>
        <v>13.3</v>
      </c>
      <c r="L175" s="45">
        <f t="shared" si="55"/>
        <v>0.4</v>
      </c>
      <c r="M175" s="45">
        <f t="shared" si="55"/>
        <v>0</v>
      </c>
      <c r="N175" s="45">
        <f t="shared" si="55"/>
        <v>0.2</v>
      </c>
      <c r="O175" s="45">
        <f t="shared" si="47"/>
        <v>100</v>
      </c>
    </row>
    <row r="176" spans="1:15">
      <c r="A176" s="1477"/>
      <c r="B176" s="528"/>
      <c r="C176" s="528"/>
      <c r="D176" s="525"/>
      <c r="E176" s="45">
        <f t="shared" ref="E176:N176" si="56">ROUND(E150,1)</f>
        <v>44.6</v>
      </c>
      <c r="F176" s="45">
        <f t="shared" si="56"/>
        <v>3.7</v>
      </c>
      <c r="G176" s="45">
        <f t="shared" si="56"/>
        <v>13.8</v>
      </c>
      <c r="H176" s="45">
        <f t="shared" si="56"/>
        <v>7.1</v>
      </c>
      <c r="I176" s="45">
        <f t="shared" si="56"/>
        <v>9.5</v>
      </c>
      <c r="J176" s="45">
        <f t="shared" si="56"/>
        <v>1</v>
      </c>
      <c r="K176" s="45">
        <f t="shared" si="56"/>
        <v>19.100000000000001</v>
      </c>
      <c r="L176" s="45">
        <f t="shared" si="56"/>
        <v>0.4</v>
      </c>
      <c r="M176" s="45">
        <f t="shared" si="56"/>
        <v>0.1</v>
      </c>
      <c r="N176" s="45">
        <f t="shared" si="56"/>
        <v>0.7</v>
      </c>
      <c r="O176" s="45">
        <f t="shared" si="47"/>
        <v>100</v>
      </c>
    </row>
    <row r="177" spans="1:15">
      <c r="A177" s="1477"/>
      <c r="B177" s="1481" t="s">
        <v>230</v>
      </c>
      <c r="C177" s="1481" t="s">
        <v>229</v>
      </c>
      <c r="D177" s="525" t="s">
        <v>228</v>
      </c>
      <c r="E177" s="45">
        <f t="shared" ref="E177:N177" si="57">ROUND(E151,1)</f>
        <v>45.3</v>
      </c>
      <c r="F177" s="45">
        <f t="shared" si="57"/>
        <v>4.3</v>
      </c>
      <c r="G177" s="45">
        <f t="shared" si="57"/>
        <v>8.5</v>
      </c>
      <c r="H177" s="45">
        <f t="shared" si="57"/>
        <v>13.1</v>
      </c>
      <c r="I177" s="45">
        <f t="shared" si="57"/>
        <v>8.4</v>
      </c>
      <c r="J177" s="45">
        <f t="shared" si="57"/>
        <v>0.3</v>
      </c>
      <c r="K177" s="45">
        <f t="shared" si="57"/>
        <v>19.5</v>
      </c>
      <c r="L177" s="45">
        <f t="shared" si="57"/>
        <v>0</v>
      </c>
      <c r="M177" s="45">
        <f t="shared" si="57"/>
        <v>0.1</v>
      </c>
      <c r="N177" s="45">
        <f t="shared" si="57"/>
        <v>0.4</v>
      </c>
      <c r="O177" s="45">
        <f t="shared" si="47"/>
        <v>99.9</v>
      </c>
    </row>
    <row r="178" spans="1:15">
      <c r="A178" s="1477"/>
      <c r="B178" s="1480"/>
      <c r="C178" s="1480"/>
      <c r="D178" s="525" t="s">
        <v>230</v>
      </c>
      <c r="E178" s="45">
        <f t="shared" ref="E178:N178" si="58">ROUND(E152,1)</f>
        <v>39</v>
      </c>
      <c r="F178" s="45">
        <f t="shared" si="58"/>
        <v>4.9000000000000004</v>
      </c>
      <c r="G178" s="45">
        <f t="shared" si="58"/>
        <v>11.8</v>
      </c>
      <c r="H178" s="45">
        <f t="shared" si="58"/>
        <v>6.9</v>
      </c>
      <c r="I178" s="45">
        <f t="shared" si="58"/>
        <v>13.6</v>
      </c>
      <c r="J178" s="45">
        <f t="shared" si="58"/>
        <v>1.7</v>
      </c>
      <c r="K178" s="45">
        <f t="shared" si="58"/>
        <v>21.4</v>
      </c>
      <c r="L178" s="45">
        <f t="shared" si="58"/>
        <v>0.2</v>
      </c>
      <c r="M178" s="45">
        <f t="shared" si="58"/>
        <v>0.1</v>
      </c>
      <c r="N178" s="45">
        <f t="shared" si="58"/>
        <v>0.5</v>
      </c>
      <c r="O178" s="45">
        <f t="shared" si="47"/>
        <v>100.1</v>
      </c>
    </row>
    <row r="179" spans="1:15">
      <c r="A179" s="1477"/>
      <c r="B179" s="1480"/>
      <c r="C179" s="1480"/>
      <c r="D179" s="525" t="s">
        <v>231</v>
      </c>
      <c r="E179" s="45">
        <f t="shared" ref="E179:N179" si="59">ROUND(E153,1)</f>
        <v>47.5</v>
      </c>
      <c r="F179" s="45">
        <f t="shared" si="59"/>
        <v>2.4</v>
      </c>
      <c r="G179" s="45">
        <f t="shared" si="59"/>
        <v>21.8</v>
      </c>
      <c r="H179" s="45">
        <f t="shared" si="59"/>
        <v>2.4</v>
      </c>
      <c r="I179" s="45">
        <f t="shared" si="59"/>
        <v>7.2</v>
      </c>
      <c r="J179" s="45">
        <f t="shared" si="59"/>
        <v>1</v>
      </c>
      <c r="K179" s="45">
        <f t="shared" si="59"/>
        <v>15.6</v>
      </c>
      <c r="L179" s="45">
        <f t="shared" si="59"/>
        <v>1.4</v>
      </c>
      <c r="M179" s="45">
        <f t="shared" si="59"/>
        <v>0.2</v>
      </c>
      <c r="N179" s="45">
        <f t="shared" si="59"/>
        <v>0.6</v>
      </c>
      <c r="O179" s="45">
        <f t="shared" si="47"/>
        <v>100.1</v>
      </c>
    </row>
    <row r="180" spans="1:15">
      <c r="A180" s="1477"/>
      <c r="B180" s="1480"/>
      <c r="C180" s="1480"/>
      <c r="D180" s="525" t="s">
        <v>232</v>
      </c>
      <c r="E180" s="45">
        <f t="shared" ref="E180:N180" si="60">ROUND(E154,1)</f>
        <v>48.9</v>
      </c>
      <c r="F180" s="45">
        <f t="shared" si="60"/>
        <v>2.7</v>
      </c>
      <c r="G180" s="45">
        <f t="shared" si="60"/>
        <v>15.2</v>
      </c>
      <c r="H180" s="45">
        <f t="shared" si="60"/>
        <v>5.2</v>
      </c>
      <c r="I180" s="45">
        <f t="shared" si="60"/>
        <v>7</v>
      </c>
      <c r="J180" s="45">
        <f t="shared" si="60"/>
        <v>1.1000000000000001</v>
      </c>
      <c r="K180" s="45">
        <f t="shared" si="60"/>
        <v>18.399999999999999</v>
      </c>
      <c r="L180" s="45">
        <f t="shared" si="60"/>
        <v>0</v>
      </c>
      <c r="M180" s="45">
        <f t="shared" si="60"/>
        <v>0.1</v>
      </c>
      <c r="N180" s="45">
        <f t="shared" si="60"/>
        <v>1.4</v>
      </c>
      <c r="O180" s="45">
        <f t="shared" si="47"/>
        <v>100</v>
      </c>
    </row>
    <row r="181" spans="1:15">
      <c r="A181" s="1477"/>
      <c r="B181" s="528"/>
      <c r="C181" s="528"/>
      <c r="D181" s="525"/>
      <c r="E181" s="45">
        <f t="shared" ref="E181:N181" si="61">ROUND(E155,1)</f>
        <v>1</v>
      </c>
      <c r="F181" s="45">
        <f t="shared" si="61"/>
        <v>0.8</v>
      </c>
      <c r="G181" s="45">
        <f t="shared" si="61"/>
        <v>8.3000000000000007</v>
      </c>
      <c r="H181" s="45">
        <f t="shared" si="61"/>
        <v>4.4000000000000004</v>
      </c>
      <c r="I181" s="45">
        <f t="shared" si="61"/>
        <v>23.4</v>
      </c>
      <c r="J181" s="45">
        <f t="shared" si="61"/>
        <v>3.7</v>
      </c>
      <c r="K181" s="45">
        <f t="shared" si="61"/>
        <v>42</v>
      </c>
      <c r="L181" s="45">
        <f t="shared" si="61"/>
        <v>12.4</v>
      </c>
      <c r="M181" s="45">
        <f t="shared" si="61"/>
        <v>2.8</v>
      </c>
      <c r="N181" s="45">
        <f t="shared" si="61"/>
        <v>1.3</v>
      </c>
      <c r="O181" s="45">
        <f t="shared" si="47"/>
        <v>100.1</v>
      </c>
    </row>
    <row r="182" spans="1:15">
      <c r="A182" s="1477"/>
      <c r="B182" s="1481" t="s">
        <v>231</v>
      </c>
      <c r="C182" s="1481" t="s">
        <v>229</v>
      </c>
      <c r="D182" s="525" t="s">
        <v>228</v>
      </c>
      <c r="E182" s="45">
        <f t="shared" ref="E182:N182" si="62">ROUND(E156,1)</f>
        <v>0.2</v>
      </c>
      <c r="F182" s="45">
        <f t="shared" si="62"/>
        <v>0.4</v>
      </c>
      <c r="G182" s="45">
        <f t="shared" si="62"/>
        <v>3.4</v>
      </c>
      <c r="H182" s="45">
        <f t="shared" si="62"/>
        <v>4.2</v>
      </c>
      <c r="I182" s="45">
        <f t="shared" si="62"/>
        <v>23.8</v>
      </c>
      <c r="J182" s="45">
        <f t="shared" si="62"/>
        <v>4.8</v>
      </c>
      <c r="K182" s="45">
        <f t="shared" si="62"/>
        <v>42.3</v>
      </c>
      <c r="L182" s="45">
        <f t="shared" si="62"/>
        <v>16.600000000000001</v>
      </c>
      <c r="M182" s="45">
        <f t="shared" si="62"/>
        <v>3.4</v>
      </c>
      <c r="N182" s="45">
        <f t="shared" si="62"/>
        <v>0.9</v>
      </c>
      <c r="O182" s="45">
        <f t="shared" si="47"/>
        <v>100</v>
      </c>
    </row>
    <row r="183" spans="1:15">
      <c r="A183" s="1477"/>
      <c r="B183" s="1480"/>
      <c r="C183" s="1480"/>
      <c r="D183" s="525" t="s">
        <v>230</v>
      </c>
      <c r="E183" s="45">
        <f t="shared" ref="E183:N183" si="63">ROUND(E157,1)</f>
        <v>0.1</v>
      </c>
      <c r="F183" s="45">
        <f t="shared" si="63"/>
        <v>0.5</v>
      </c>
      <c r="G183" s="45">
        <f t="shared" si="63"/>
        <v>3.2</v>
      </c>
      <c r="H183" s="45">
        <f t="shared" si="63"/>
        <v>2.6</v>
      </c>
      <c r="I183" s="45">
        <f t="shared" si="63"/>
        <v>24.2</v>
      </c>
      <c r="J183" s="45">
        <f t="shared" si="63"/>
        <v>3.7</v>
      </c>
      <c r="K183" s="45">
        <f t="shared" si="63"/>
        <v>48.1</v>
      </c>
      <c r="L183" s="45">
        <f t="shared" si="63"/>
        <v>12.7</v>
      </c>
      <c r="M183" s="45">
        <f t="shared" si="63"/>
        <v>4.4000000000000004</v>
      </c>
      <c r="N183" s="45">
        <f t="shared" si="63"/>
        <v>0.8</v>
      </c>
      <c r="O183" s="45">
        <f t="shared" si="47"/>
        <v>100.3</v>
      </c>
    </row>
    <row r="184" spans="1:15">
      <c r="A184" s="1477"/>
      <c r="B184" s="1480"/>
      <c r="C184" s="1480"/>
      <c r="D184" s="525" t="s">
        <v>231</v>
      </c>
      <c r="E184" s="45">
        <f t="shared" ref="E184:N184" si="64">ROUND(E158,1)</f>
        <v>0</v>
      </c>
      <c r="F184" s="45">
        <f t="shared" si="64"/>
        <v>1.5</v>
      </c>
      <c r="G184" s="45">
        <f t="shared" si="64"/>
        <v>17.3</v>
      </c>
      <c r="H184" s="45">
        <f t="shared" si="64"/>
        <v>2.7</v>
      </c>
      <c r="I184" s="45">
        <f t="shared" si="64"/>
        <v>25.3</v>
      </c>
      <c r="J184" s="45">
        <f t="shared" si="64"/>
        <v>3.4</v>
      </c>
      <c r="K184" s="45">
        <f t="shared" si="64"/>
        <v>33.799999999999997</v>
      </c>
      <c r="L184" s="45">
        <f t="shared" si="64"/>
        <v>13.3</v>
      </c>
      <c r="M184" s="45">
        <f t="shared" si="64"/>
        <v>1.7</v>
      </c>
      <c r="N184" s="45">
        <f t="shared" si="64"/>
        <v>1</v>
      </c>
      <c r="O184" s="45">
        <f t="shared" si="47"/>
        <v>100</v>
      </c>
    </row>
    <row r="185" spans="1:15">
      <c r="A185" s="1477"/>
      <c r="B185" s="1480"/>
      <c r="C185" s="1480"/>
      <c r="D185" s="525" t="s">
        <v>232</v>
      </c>
      <c r="E185" s="45">
        <f t="shared" ref="E185:N185" si="65">ROUND(E159,1)</f>
        <v>3.9</v>
      </c>
      <c r="F185" s="45">
        <f t="shared" si="65"/>
        <v>0.6</v>
      </c>
      <c r="G185" s="45">
        <f t="shared" si="65"/>
        <v>9.1999999999999993</v>
      </c>
      <c r="H185" s="45">
        <f t="shared" si="65"/>
        <v>8.6</v>
      </c>
      <c r="I185" s="45">
        <f t="shared" si="65"/>
        <v>19.899999999999999</v>
      </c>
      <c r="J185" s="45">
        <f t="shared" si="65"/>
        <v>3.2</v>
      </c>
      <c r="K185" s="45">
        <f t="shared" si="65"/>
        <v>43.3</v>
      </c>
      <c r="L185" s="45">
        <f t="shared" si="65"/>
        <v>7</v>
      </c>
      <c r="M185" s="45">
        <f t="shared" si="65"/>
        <v>1.5</v>
      </c>
      <c r="N185" s="45">
        <f t="shared" si="65"/>
        <v>2.8</v>
      </c>
      <c r="O185" s="45">
        <f t="shared" si="47"/>
        <v>100</v>
      </c>
    </row>
    <row r="186" spans="1:15">
      <c r="A186" s="1477"/>
      <c r="B186" s="528"/>
      <c r="C186" s="528"/>
      <c r="D186" s="525"/>
      <c r="E186" s="45">
        <f t="shared" ref="E186:N186" si="66">ROUND(E160,1)</f>
        <v>2.5</v>
      </c>
      <c r="F186" s="45">
        <f t="shared" si="66"/>
        <v>1.9</v>
      </c>
      <c r="G186" s="45">
        <f t="shared" si="66"/>
        <v>4.8</v>
      </c>
      <c r="H186" s="45">
        <f t="shared" si="66"/>
        <v>13.8</v>
      </c>
      <c r="I186" s="45">
        <f t="shared" si="66"/>
        <v>4.2</v>
      </c>
      <c r="J186" s="45">
        <f t="shared" si="66"/>
        <v>2.8</v>
      </c>
      <c r="K186" s="45">
        <f t="shared" si="66"/>
        <v>35.4</v>
      </c>
      <c r="L186" s="45">
        <f t="shared" si="66"/>
        <v>26.3</v>
      </c>
      <c r="M186" s="45">
        <f t="shared" si="66"/>
        <v>7.4</v>
      </c>
      <c r="N186" s="45">
        <f t="shared" si="66"/>
        <v>0.8</v>
      </c>
      <c r="O186" s="45">
        <f t="shared" si="47"/>
        <v>99.9</v>
      </c>
    </row>
    <row r="187" spans="1:15" ht="15" thickBot="1">
      <c r="A187" s="1477"/>
      <c r="B187" s="1482" t="s">
        <v>232</v>
      </c>
      <c r="C187" s="1482" t="s">
        <v>229</v>
      </c>
      <c r="D187" s="525" t="s">
        <v>228</v>
      </c>
      <c r="E187" s="45">
        <f t="shared" ref="E187:N187" si="67">ROUND(E161,1)</f>
        <v>2.2000000000000002</v>
      </c>
      <c r="F187" s="45">
        <f t="shared" si="67"/>
        <v>0.1</v>
      </c>
      <c r="G187" s="45">
        <f t="shared" si="67"/>
        <v>3.8</v>
      </c>
      <c r="H187" s="45">
        <f t="shared" si="67"/>
        <v>8.1</v>
      </c>
      <c r="I187" s="45">
        <f t="shared" si="67"/>
        <v>4.2</v>
      </c>
      <c r="J187" s="45">
        <f t="shared" si="67"/>
        <v>2.2999999999999998</v>
      </c>
      <c r="K187" s="45">
        <f t="shared" si="67"/>
        <v>43</v>
      </c>
      <c r="L187" s="45">
        <f t="shared" si="67"/>
        <v>30.7</v>
      </c>
      <c r="M187" s="45">
        <f t="shared" si="67"/>
        <v>3.1</v>
      </c>
      <c r="N187" s="45">
        <f t="shared" si="67"/>
        <v>2.5</v>
      </c>
      <c r="O187" s="45">
        <f t="shared" si="47"/>
        <v>100</v>
      </c>
    </row>
    <row r="188" spans="1:15">
      <c r="A188" s="1477"/>
      <c r="B188" s="1480"/>
      <c r="C188" s="1480"/>
      <c r="D188" s="525" t="s">
        <v>230</v>
      </c>
      <c r="E188" s="45">
        <f t="shared" ref="E188:N188" si="68">ROUND(E162,1)</f>
        <v>1.6</v>
      </c>
      <c r="F188" s="45">
        <f t="shared" si="68"/>
        <v>5.3</v>
      </c>
      <c r="G188" s="45">
        <f t="shared" si="68"/>
        <v>3.3</v>
      </c>
      <c r="H188" s="45">
        <f t="shared" si="68"/>
        <v>18</v>
      </c>
      <c r="I188" s="45">
        <f t="shared" si="68"/>
        <v>4.5</v>
      </c>
      <c r="J188" s="45">
        <f t="shared" si="68"/>
        <v>3.1</v>
      </c>
      <c r="K188" s="45">
        <f t="shared" si="68"/>
        <v>35.299999999999997</v>
      </c>
      <c r="L188" s="45">
        <f t="shared" si="68"/>
        <v>26.6</v>
      </c>
      <c r="M188" s="45">
        <f t="shared" si="68"/>
        <v>1.9</v>
      </c>
      <c r="N188" s="45">
        <f t="shared" si="68"/>
        <v>0.5</v>
      </c>
      <c r="O188" s="45">
        <f t="shared" si="47"/>
        <v>100.1</v>
      </c>
    </row>
    <row r="189" spans="1:15">
      <c r="A189" s="1477"/>
      <c r="B189" s="1480"/>
      <c r="C189" s="1480"/>
      <c r="D189" s="525" t="s">
        <v>231</v>
      </c>
      <c r="E189" s="45">
        <f t="shared" ref="E189:N189" si="69">ROUND(E163,1)</f>
        <v>4.3</v>
      </c>
      <c r="F189" s="45">
        <f t="shared" si="69"/>
        <v>0.3</v>
      </c>
      <c r="G189" s="45">
        <f t="shared" si="69"/>
        <v>4.4000000000000004</v>
      </c>
      <c r="H189" s="45">
        <f t="shared" si="69"/>
        <v>12.1</v>
      </c>
      <c r="I189" s="45">
        <f t="shared" si="69"/>
        <v>2.5</v>
      </c>
      <c r="J189" s="45">
        <f t="shared" si="69"/>
        <v>2.5</v>
      </c>
      <c r="K189" s="45">
        <f t="shared" si="69"/>
        <v>40.299999999999997</v>
      </c>
      <c r="L189" s="45">
        <f t="shared" si="69"/>
        <v>31.6</v>
      </c>
      <c r="M189" s="45">
        <f t="shared" si="69"/>
        <v>1.7</v>
      </c>
      <c r="N189" s="45">
        <f t="shared" si="69"/>
        <v>0.2</v>
      </c>
      <c r="O189" s="45">
        <f t="shared" si="47"/>
        <v>99.9</v>
      </c>
    </row>
    <row r="190" spans="1:15" ht="15" thickBot="1">
      <c r="A190" s="1478"/>
      <c r="B190" s="1483"/>
      <c r="C190" s="1483"/>
      <c r="D190" s="526" t="s">
        <v>232</v>
      </c>
      <c r="E190" s="45">
        <f t="shared" ref="E190:N190" si="70">ROUND(E164,1)</f>
        <v>3.1</v>
      </c>
      <c r="F190" s="45">
        <f t="shared" si="70"/>
        <v>0.1</v>
      </c>
      <c r="G190" s="45">
        <f t="shared" si="70"/>
        <v>7.4</v>
      </c>
      <c r="H190" s="45">
        <f t="shared" si="70"/>
        <v>14.1</v>
      </c>
      <c r="I190" s="45">
        <f t="shared" si="70"/>
        <v>4.5999999999999996</v>
      </c>
      <c r="J190" s="45">
        <f t="shared" si="70"/>
        <v>3.1</v>
      </c>
      <c r="K190" s="45">
        <f t="shared" si="70"/>
        <v>27.4</v>
      </c>
      <c r="L190" s="45">
        <f t="shared" si="70"/>
        <v>20.399999999999999</v>
      </c>
      <c r="M190" s="45">
        <f t="shared" si="70"/>
        <v>19.600000000000001</v>
      </c>
      <c r="N190" s="45">
        <f t="shared" si="70"/>
        <v>0.2</v>
      </c>
      <c r="O190" s="45">
        <f t="shared" si="47"/>
        <v>100</v>
      </c>
    </row>
    <row r="192" spans="1:15">
      <c r="E192">
        <v>9.6</v>
      </c>
      <c r="F192">
        <v>1.9</v>
      </c>
      <c r="G192">
        <v>8.9</v>
      </c>
      <c r="H192">
        <v>9.5</v>
      </c>
      <c r="I192">
        <v>10.7</v>
      </c>
      <c r="J192">
        <v>2.7</v>
      </c>
      <c r="K192">
        <v>34</v>
      </c>
      <c r="L192">
        <v>17.2</v>
      </c>
      <c r="M192">
        <v>4.5999999999999996</v>
      </c>
      <c r="N192">
        <v>0.9</v>
      </c>
      <c r="O192">
        <f>SUM(E192:N192)</f>
        <v>100</v>
      </c>
    </row>
    <row r="193" spans="5:15">
      <c r="E193">
        <v>9.6999999999999993</v>
      </c>
      <c r="F193">
        <v>0.9</v>
      </c>
      <c r="G193">
        <v>5.3</v>
      </c>
      <c r="H193">
        <v>7.8</v>
      </c>
      <c r="I193">
        <v>10.6</v>
      </c>
      <c r="J193">
        <v>2.6</v>
      </c>
      <c r="K193" s="101">
        <v>38.200000000000003</v>
      </c>
      <c r="L193">
        <v>20.7</v>
      </c>
      <c r="M193">
        <v>2.6</v>
      </c>
      <c r="N193">
        <v>1.6</v>
      </c>
      <c r="O193">
        <f t="shared" ref="O193:O216" si="71">SUM(E193:N193)</f>
        <v>100</v>
      </c>
    </row>
    <row r="194" spans="5:15">
      <c r="E194">
        <v>8.1</v>
      </c>
      <c r="F194">
        <v>3.9</v>
      </c>
      <c r="G194">
        <v>6.2</v>
      </c>
      <c r="H194">
        <v>11.7</v>
      </c>
      <c r="I194">
        <v>11.1</v>
      </c>
      <c r="J194">
        <v>2.9</v>
      </c>
      <c r="K194" s="101">
        <v>35.5</v>
      </c>
      <c r="L194">
        <v>17.899999999999999</v>
      </c>
      <c r="M194">
        <v>2.2000000000000002</v>
      </c>
      <c r="N194">
        <v>0.5</v>
      </c>
      <c r="O194">
        <f t="shared" si="71"/>
        <v>100</v>
      </c>
    </row>
    <row r="195" spans="5:15">
      <c r="E195">
        <v>11.2</v>
      </c>
      <c r="F195">
        <v>1.2</v>
      </c>
      <c r="G195">
        <v>15.9</v>
      </c>
      <c r="H195">
        <v>5.8</v>
      </c>
      <c r="I195">
        <v>13.1</v>
      </c>
      <c r="J195">
        <v>2.5</v>
      </c>
      <c r="K195">
        <v>31.6</v>
      </c>
      <c r="L195">
        <v>16.8</v>
      </c>
      <c r="M195">
        <v>1.3</v>
      </c>
      <c r="N195">
        <v>0.6</v>
      </c>
      <c r="O195">
        <f t="shared" si="71"/>
        <v>100</v>
      </c>
    </row>
    <row r="196" spans="5:15">
      <c r="E196">
        <v>10.3</v>
      </c>
      <c r="F196">
        <v>0.6</v>
      </c>
      <c r="G196">
        <v>10.6</v>
      </c>
      <c r="H196">
        <v>11</v>
      </c>
      <c r="I196">
        <v>8.9</v>
      </c>
      <c r="J196">
        <v>2.8</v>
      </c>
      <c r="K196" s="101">
        <v>29.8</v>
      </c>
      <c r="L196">
        <v>13.4</v>
      </c>
      <c r="M196">
        <v>11.5</v>
      </c>
      <c r="N196">
        <v>1.1000000000000001</v>
      </c>
      <c r="O196">
        <f t="shared" si="71"/>
        <v>100</v>
      </c>
    </row>
    <row r="197" spans="5:15">
      <c r="E197">
        <v>20.7</v>
      </c>
      <c r="F197">
        <v>1</v>
      </c>
      <c r="G197">
        <v>64.8</v>
      </c>
      <c r="H197">
        <v>0.4</v>
      </c>
      <c r="I197">
        <v>1.7</v>
      </c>
      <c r="J197">
        <v>0.4</v>
      </c>
      <c r="K197">
        <v>10.199999999999999</v>
      </c>
      <c r="L197">
        <v>0.6</v>
      </c>
      <c r="M197">
        <v>0</v>
      </c>
      <c r="N197">
        <v>0.2</v>
      </c>
      <c r="O197">
        <f t="shared" si="71"/>
        <v>100</v>
      </c>
    </row>
    <row r="198" spans="5:15">
      <c r="E198">
        <v>28.4</v>
      </c>
      <c r="F198">
        <v>1.6</v>
      </c>
      <c r="G198">
        <v>50.2</v>
      </c>
      <c r="H198">
        <v>1.3</v>
      </c>
      <c r="I198">
        <v>2.1</v>
      </c>
      <c r="J198">
        <v>0.9</v>
      </c>
      <c r="K198">
        <v>14.5</v>
      </c>
      <c r="L198">
        <v>0.6</v>
      </c>
      <c r="M198">
        <v>0</v>
      </c>
      <c r="N198">
        <v>0.4</v>
      </c>
      <c r="O198">
        <f t="shared" si="71"/>
        <v>100</v>
      </c>
    </row>
    <row r="199" spans="5:15">
      <c r="E199">
        <v>23.5</v>
      </c>
      <c r="F199">
        <v>1.1000000000000001</v>
      </c>
      <c r="G199">
        <v>62.9</v>
      </c>
      <c r="H199">
        <v>0</v>
      </c>
      <c r="I199">
        <v>2.1</v>
      </c>
      <c r="J199">
        <v>0.2</v>
      </c>
      <c r="K199">
        <v>9.1999999999999993</v>
      </c>
      <c r="L199">
        <v>0.9</v>
      </c>
      <c r="M199">
        <v>0</v>
      </c>
      <c r="N199">
        <v>0.1</v>
      </c>
      <c r="O199">
        <f t="shared" si="71"/>
        <v>100</v>
      </c>
    </row>
    <row r="200" spans="5:15">
      <c r="E200">
        <v>19.7</v>
      </c>
      <c r="F200">
        <v>0.5</v>
      </c>
      <c r="G200">
        <v>71.7</v>
      </c>
      <c r="H200">
        <v>0.3</v>
      </c>
      <c r="I200">
        <v>1.2</v>
      </c>
      <c r="J200">
        <v>0.2</v>
      </c>
      <c r="K200">
        <v>5.9</v>
      </c>
      <c r="L200">
        <v>0.4</v>
      </c>
      <c r="M200">
        <v>0</v>
      </c>
      <c r="N200">
        <v>0.1</v>
      </c>
      <c r="O200">
        <f t="shared" si="71"/>
        <v>100</v>
      </c>
    </row>
    <row r="201" spans="5:15">
      <c r="E201">
        <v>13.4</v>
      </c>
      <c r="F201">
        <v>1.2</v>
      </c>
      <c r="G201">
        <v>69.099999999999994</v>
      </c>
      <c r="H201">
        <v>0.3</v>
      </c>
      <c r="I201">
        <v>1.4</v>
      </c>
      <c r="J201">
        <v>0.7</v>
      </c>
      <c r="K201">
        <v>13.3</v>
      </c>
      <c r="L201">
        <v>0.4</v>
      </c>
      <c r="M201">
        <v>0</v>
      </c>
      <c r="N201">
        <v>0.2</v>
      </c>
      <c r="O201">
        <f t="shared" si="71"/>
        <v>100</v>
      </c>
    </row>
    <row r="202" spans="5:15">
      <c r="E202">
        <v>44.6</v>
      </c>
      <c r="F202">
        <v>3.7</v>
      </c>
      <c r="G202">
        <v>13.8</v>
      </c>
      <c r="H202">
        <v>7.1</v>
      </c>
      <c r="I202">
        <v>9.5</v>
      </c>
      <c r="J202">
        <v>1</v>
      </c>
      <c r="K202">
        <v>19.100000000000001</v>
      </c>
      <c r="L202">
        <v>0.4</v>
      </c>
      <c r="M202">
        <v>0.1</v>
      </c>
      <c r="N202">
        <v>0.7</v>
      </c>
      <c r="O202">
        <f t="shared" si="71"/>
        <v>100</v>
      </c>
    </row>
    <row r="203" spans="5:15">
      <c r="E203" s="101">
        <v>45.4</v>
      </c>
      <c r="F203">
        <v>4.3</v>
      </c>
      <c r="G203">
        <v>8.5</v>
      </c>
      <c r="H203">
        <v>13.1</v>
      </c>
      <c r="I203">
        <v>8.4</v>
      </c>
      <c r="J203">
        <v>0.3</v>
      </c>
      <c r="K203">
        <v>19.5</v>
      </c>
      <c r="L203">
        <v>0</v>
      </c>
      <c r="M203">
        <v>0.1</v>
      </c>
      <c r="N203">
        <v>0.4</v>
      </c>
      <c r="O203">
        <f t="shared" si="71"/>
        <v>100</v>
      </c>
    </row>
    <row r="204" spans="5:15">
      <c r="E204" s="100">
        <v>38.9</v>
      </c>
      <c r="F204">
        <v>4.9000000000000004</v>
      </c>
      <c r="G204">
        <v>11.8</v>
      </c>
      <c r="H204">
        <v>6.9</v>
      </c>
      <c r="I204">
        <v>13.6</v>
      </c>
      <c r="J204">
        <v>1.7</v>
      </c>
      <c r="K204">
        <v>21.4</v>
      </c>
      <c r="L204">
        <v>0.2</v>
      </c>
      <c r="M204">
        <v>0.1</v>
      </c>
      <c r="N204">
        <v>0.5</v>
      </c>
      <c r="O204">
        <f t="shared" si="71"/>
        <v>100</v>
      </c>
    </row>
    <row r="205" spans="5:15">
      <c r="E205" s="101">
        <v>47.4</v>
      </c>
      <c r="F205">
        <v>2.4</v>
      </c>
      <c r="G205">
        <v>21.8</v>
      </c>
      <c r="H205">
        <v>2.4</v>
      </c>
      <c r="I205">
        <v>7.2</v>
      </c>
      <c r="J205" s="45">
        <v>1</v>
      </c>
      <c r="K205">
        <v>15.6</v>
      </c>
      <c r="L205">
        <v>1.4</v>
      </c>
      <c r="M205">
        <v>0.2</v>
      </c>
      <c r="N205">
        <v>0.6</v>
      </c>
      <c r="O205">
        <f t="shared" si="71"/>
        <v>100</v>
      </c>
    </row>
    <row r="206" spans="5:15">
      <c r="E206">
        <v>48.9</v>
      </c>
      <c r="F206">
        <v>2.7</v>
      </c>
      <c r="G206">
        <v>15.2</v>
      </c>
      <c r="H206">
        <v>5.2</v>
      </c>
      <c r="I206">
        <v>7</v>
      </c>
      <c r="J206">
        <v>1.1000000000000001</v>
      </c>
      <c r="K206">
        <v>18.399999999999999</v>
      </c>
      <c r="L206">
        <v>0</v>
      </c>
      <c r="M206">
        <v>0.1</v>
      </c>
      <c r="N206">
        <v>1.4</v>
      </c>
      <c r="O206">
        <f t="shared" si="71"/>
        <v>100</v>
      </c>
    </row>
    <row r="207" spans="5:15">
      <c r="E207" s="45">
        <v>1</v>
      </c>
      <c r="F207">
        <v>0.8</v>
      </c>
      <c r="G207">
        <v>8.3000000000000007</v>
      </c>
      <c r="H207">
        <v>4.4000000000000004</v>
      </c>
      <c r="I207">
        <v>23.4</v>
      </c>
      <c r="J207">
        <v>3.7</v>
      </c>
      <c r="K207" s="100">
        <v>41.9</v>
      </c>
      <c r="L207">
        <v>12.4</v>
      </c>
      <c r="M207">
        <v>2.8</v>
      </c>
      <c r="N207">
        <v>1.3</v>
      </c>
      <c r="O207">
        <f t="shared" si="71"/>
        <v>100</v>
      </c>
    </row>
    <row r="208" spans="5:15">
      <c r="E208">
        <v>0.2</v>
      </c>
      <c r="F208">
        <v>0.4</v>
      </c>
      <c r="G208">
        <v>3.4</v>
      </c>
      <c r="H208">
        <v>4.2</v>
      </c>
      <c r="I208">
        <v>23.8</v>
      </c>
      <c r="J208">
        <v>4.8</v>
      </c>
      <c r="K208">
        <v>42.3</v>
      </c>
      <c r="L208">
        <v>16.600000000000001</v>
      </c>
      <c r="M208">
        <v>3.4</v>
      </c>
      <c r="N208">
        <v>0.9</v>
      </c>
      <c r="O208">
        <f t="shared" si="71"/>
        <v>100</v>
      </c>
    </row>
    <row r="209" spans="5:15">
      <c r="E209">
        <v>0.1</v>
      </c>
      <c r="F209">
        <v>0.5</v>
      </c>
      <c r="G209">
        <v>3.2</v>
      </c>
      <c r="H209">
        <v>2.6</v>
      </c>
      <c r="I209" s="101">
        <v>24.1</v>
      </c>
      <c r="J209">
        <v>3.7</v>
      </c>
      <c r="K209" s="100">
        <v>48</v>
      </c>
      <c r="L209" s="101">
        <v>12.6</v>
      </c>
      <c r="M209">
        <v>4.4000000000000004</v>
      </c>
      <c r="N209">
        <v>0.8</v>
      </c>
      <c r="O209">
        <f t="shared" si="71"/>
        <v>100</v>
      </c>
    </row>
    <row r="210" spans="5:15">
      <c r="E210">
        <v>0</v>
      </c>
      <c r="F210">
        <v>1.5</v>
      </c>
      <c r="G210">
        <v>17.3</v>
      </c>
      <c r="H210">
        <v>2.7</v>
      </c>
      <c r="I210">
        <v>25.3</v>
      </c>
      <c r="J210">
        <v>3.4</v>
      </c>
      <c r="K210">
        <v>33.799999999999997</v>
      </c>
      <c r="L210">
        <v>13.3</v>
      </c>
      <c r="M210">
        <v>1.7</v>
      </c>
      <c r="N210">
        <v>1</v>
      </c>
      <c r="O210">
        <f t="shared" si="71"/>
        <v>100</v>
      </c>
    </row>
    <row r="211" spans="5:15">
      <c r="E211">
        <v>3.9</v>
      </c>
      <c r="F211">
        <v>0.6</v>
      </c>
      <c r="G211">
        <v>9.1999999999999993</v>
      </c>
      <c r="H211">
        <v>8.6</v>
      </c>
      <c r="I211">
        <v>19.899999999999999</v>
      </c>
      <c r="J211">
        <v>3.2</v>
      </c>
      <c r="K211">
        <v>43.3</v>
      </c>
      <c r="L211" s="45">
        <v>7</v>
      </c>
      <c r="M211">
        <v>1.5</v>
      </c>
      <c r="N211">
        <v>2.8</v>
      </c>
      <c r="O211">
        <f t="shared" si="71"/>
        <v>100</v>
      </c>
    </row>
    <row r="212" spans="5:15">
      <c r="E212">
        <v>2.5</v>
      </c>
      <c r="F212">
        <v>1.9</v>
      </c>
      <c r="G212">
        <v>4.8</v>
      </c>
      <c r="H212">
        <v>13.8</v>
      </c>
      <c r="I212">
        <v>4.2</v>
      </c>
      <c r="J212">
        <v>2.8</v>
      </c>
      <c r="K212" s="101">
        <v>35.5</v>
      </c>
      <c r="L212">
        <v>26.3</v>
      </c>
      <c r="M212">
        <v>7.4</v>
      </c>
      <c r="N212">
        <v>0.8</v>
      </c>
      <c r="O212">
        <f t="shared" si="71"/>
        <v>100</v>
      </c>
    </row>
    <row r="213" spans="5:15">
      <c r="E213">
        <v>2.2000000000000002</v>
      </c>
      <c r="F213">
        <v>0.1</v>
      </c>
      <c r="G213">
        <v>3.8</v>
      </c>
      <c r="H213">
        <v>8.1</v>
      </c>
      <c r="I213">
        <v>4.2</v>
      </c>
      <c r="J213">
        <v>2.2999999999999998</v>
      </c>
      <c r="K213">
        <v>43</v>
      </c>
      <c r="L213">
        <v>30.7</v>
      </c>
      <c r="M213">
        <v>3.1</v>
      </c>
      <c r="N213">
        <v>2.5</v>
      </c>
      <c r="O213">
        <f t="shared" si="71"/>
        <v>100</v>
      </c>
    </row>
    <row r="214" spans="5:15">
      <c r="E214">
        <v>1.6</v>
      </c>
      <c r="F214">
        <v>5.3</v>
      </c>
      <c r="G214">
        <v>3.3</v>
      </c>
      <c r="H214">
        <v>18</v>
      </c>
      <c r="I214">
        <v>4.5</v>
      </c>
      <c r="J214">
        <v>3.1</v>
      </c>
      <c r="K214" s="101">
        <v>35.200000000000003</v>
      </c>
      <c r="L214">
        <v>26.6</v>
      </c>
      <c r="M214">
        <v>1.9</v>
      </c>
      <c r="N214">
        <v>0.5</v>
      </c>
      <c r="O214">
        <f t="shared" si="71"/>
        <v>100</v>
      </c>
    </row>
    <row r="215" spans="5:15">
      <c r="E215">
        <v>4.3</v>
      </c>
      <c r="F215">
        <v>0.3</v>
      </c>
      <c r="G215">
        <v>4.4000000000000004</v>
      </c>
      <c r="H215">
        <v>12.1</v>
      </c>
      <c r="I215">
        <v>2.5</v>
      </c>
      <c r="J215">
        <v>2.5</v>
      </c>
      <c r="K215" s="101">
        <v>40.4</v>
      </c>
      <c r="L215">
        <v>31.6</v>
      </c>
      <c r="M215">
        <v>1.7</v>
      </c>
      <c r="N215">
        <v>0.2</v>
      </c>
      <c r="O215">
        <f t="shared" si="71"/>
        <v>100</v>
      </c>
    </row>
    <row r="216" spans="5:15">
      <c r="E216">
        <v>3.1</v>
      </c>
      <c r="F216">
        <v>0.1</v>
      </c>
      <c r="G216">
        <v>7.4</v>
      </c>
      <c r="H216">
        <v>14.1</v>
      </c>
      <c r="I216">
        <v>4.5999999999999996</v>
      </c>
      <c r="J216">
        <v>3.1</v>
      </c>
      <c r="K216">
        <v>27.4</v>
      </c>
      <c r="L216">
        <v>20.399999999999999</v>
      </c>
      <c r="M216">
        <v>19.600000000000001</v>
      </c>
      <c r="N216">
        <v>0.2</v>
      </c>
      <c r="O216">
        <f t="shared" si="71"/>
        <v>100</v>
      </c>
    </row>
  </sheetData>
  <mergeCells count="66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  <mergeCell ref="A29:D30"/>
    <mergeCell ref="A37:A55"/>
    <mergeCell ref="B37:B40"/>
    <mergeCell ref="C37:C40"/>
    <mergeCell ref="B42:B45"/>
    <mergeCell ref="C42:C45"/>
    <mergeCell ref="B47:B50"/>
    <mergeCell ref="C47:C50"/>
    <mergeCell ref="B52:B55"/>
    <mergeCell ref="C52:C55"/>
    <mergeCell ref="A63:A81"/>
    <mergeCell ref="B63:B66"/>
    <mergeCell ref="C63:C66"/>
    <mergeCell ref="B68:B71"/>
    <mergeCell ref="C68:C71"/>
    <mergeCell ref="B73:B76"/>
    <mergeCell ref="C73:C76"/>
    <mergeCell ref="B78:B81"/>
    <mergeCell ref="C78:C81"/>
    <mergeCell ref="A89:A107"/>
    <mergeCell ref="B89:B92"/>
    <mergeCell ref="C89:C92"/>
    <mergeCell ref="B94:B97"/>
    <mergeCell ref="C94:C97"/>
    <mergeCell ref="B99:B102"/>
    <mergeCell ref="C99:C102"/>
    <mergeCell ref="B104:B107"/>
    <mergeCell ref="C104:C107"/>
    <mergeCell ref="A112:D113"/>
    <mergeCell ref="A120:A138"/>
    <mergeCell ref="B120:B123"/>
    <mergeCell ref="C120:C123"/>
    <mergeCell ref="B125:B128"/>
    <mergeCell ref="C125:C128"/>
    <mergeCell ref="B130:B133"/>
    <mergeCell ref="C130:C133"/>
    <mergeCell ref="B135:B138"/>
    <mergeCell ref="C135:C138"/>
    <mergeCell ref="A146:A164"/>
    <mergeCell ref="B146:B149"/>
    <mergeCell ref="C146:C149"/>
    <mergeCell ref="B151:B154"/>
    <mergeCell ref="C151:C154"/>
    <mergeCell ref="B156:B159"/>
    <mergeCell ref="C156:C159"/>
    <mergeCell ref="B161:B164"/>
    <mergeCell ref="C161:C164"/>
    <mergeCell ref="A172:A190"/>
    <mergeCell ref="B172:B175"/>
    <mergeCell ref="C172:C175"/>
    <mergeCell ref="B177:B180"/>
    <mergeCell ref="C177:C180"/>
    <mergeCell ref="B182:B185"/>
    <mergeCell ref="C182:C185"/>
    <mergeCell ref="B187:B190"/>
    <mergeCell ref="C187:C19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O80"/>
  <sheetViews>
    <sheetView rightToLeft="1" topLeftCell="A53" workbookViewId="0">
      <selection activeCell="J56" sqref="J56:O80"/>
    </sheetView>
  </sheetViews>
  <sheetFormatPr defaultRowHeight="14.25"/>
  <cols>
    <col min="5" max="11" width="9.125" bestFit="1" customWidth="1"/>
    <col min="12" max="12" width="9.375" bestFit="1" customWidth="1"/>
    <col min="13" max="15" width="9.125" bestFit="1" customWidth="1"/>
  </cols>
  <sheetData>
    <row r="1" spans="1:15" ht="24.75" thickBot="1">
      <c r="A1" s="1484" t="s">
        <v>86</v>
      </c>
      <c r="B1" s="1485"/>
      <c r="C1" s="1485"/>
      <c r="D1" s="1486"/>
      <c r="E1" s="517" t="s">
        <v>233</v>
      </c>
      <c r="F1" s="518" t="s">
        <v>234</v>
      </c>
      <c r="G1" s="518" t="s">
        <v>235</v>
      </c>
      <c r="H1" s="518" t="s">
        <v>236</v>
      </c>
      <c r="I1" s="518" t="s">
        <v>237</v>
      </c>
      <c r="J1" s="518" t="s">
        <v>238</v>
      </c>
      <c r="K1" s="518" t="s">
        <v>239</v>
      </c>
      <c r="L1" s="518" t="s">
        <v>240</v>
      </c>
      <c r="M1" s="518" t="s">
        <v>241</v>
      </c>
      <c r="N1" s="519" t="s">
        <v>242</v>
      </c>
      <c r="O1" s="520"/>
    </row>
    <row r="2" spans="1:15" ht="15" thickBot="1">
      <c r="A2" s="1478"/>
      <c r="B2" s="1483"/>
      <c r="C2" s="1483"/>
      <c r="D2" s="1487"/>
      <c r="E2" s="521" t="s">
        <v>226</v>
      </c>
      <c r="F2" s="522" t="s">
        <v>226</v>
      </c>
      <c r="G2" s="522" t="s">
        <v>226</v>
      </c>
      <c r="H2" s="522" t="s">
        <v>226</v>
      </c>
      <c r="I2" s="522" t="s">
        <v>226</v>
      </c>
      <c r="J2" s="522" t="s">
        <v>226</v>
      </c>
      <c r="K2" s="522" t="s">
        <v>226</v>
      </c>
      <c r="L2" s="522" t="s">
        <v>226</v>
      </c>
      <c r="M2" s="522" t="s">
        <v>226</v>
      </c>
      <c r="N2" s="523" t="s">
        <v>226</v>
      </c>
      <c r="O2" s="520"/>
    </row>
    <row r="3" spans="1:15" ht="15" thickBot="1">
      <c r="A3" s="527"/>
      <c r="B3" s="528"/>
      <c r="C3" s="528"/>
      <c r="D3" s="529"/>
      <c r="E3" s="123">
        <f>E4+E5+E6+E7</f>
        <v>147859</v>
      </c>
      <c r="F3" s="123">
        <f t="shared" ref="F3:N3" si="0">F4+F5+F6+F7</f>
        <v>28463</v>
      </c>
      <c r="G3" s="123">
        <f t="shared" si="0"/>
        <v>136383</v>
      </c>
      <c r="H3" s="123">
        <f t="shared" si="0"/>
        <v>146408</v>
      </c>
      <c r="I3" s="123">
        <f t="shared" si="0"/>
        <v>165244</v>
      </c>
      <c r="J3" s="123">
        <f t="shared" si="0"/>
        <v>42174</v>
      </c>
      <c r="K3" s="123">
        <f t="shared" si="0"/>
        <v>521981</v>
      </c>
      <c r="L3" s="123">
        <f t="shared" si="0"/>
        <v>263654</v>
      </c>
      <c r="M3" s="123">
        <f t="shared" si="0"/>
        <v>70588</v>
      </c>
      <c r="N3" s="123">
        <f t="shared" si="0"/>
        <v>14557</v>
      </c>
      <c r="O3" s="530">
        <f>SUM(E3:N3)</f>
        <v>1537311</v>
      </c>
    </row>
    <row r="4" spans="1:15" ht="15" thickBot="1">
      <c r="A4" s="527"/>
      <c r="B4" s="528"/>
      <c r="C4" s="528"/>
      <c r="D4" s="524" t="s">
        <v>228</v>
      </c>
      <c r="E4" s="123">
        <f>E9+E14+E19+E24</f>
        <v>35133</v>
      </c>
      <c r="F4" s="123">
        <f t="shared" ref="F4:N4" si="1">F9+F14+F19+F24</f>
        <v>3410</v>
      </c>
      <c r="G4" s="123">
        <f t="shared" si="1"/>
        <v>19241</v>
      </c>
      <c r="H4" s="123">
        <f t="shared" si="1"/>
        <v>28097</v>
      </c>
      <c r="I4" s="123">
        <f t="shared" si="1"/>
        <v>38192</v>
      </c>
      <c r="J4" s="123">
        <f t="shared" si="1"/>
        <v>9580</v>
      </c>
      <c r="K4" s="123">
        <f t="shared" si="1"/>
        <v>137952</v>
      </c>
      <c r="L4" s="123">
        <f t="shared" si="1"/>
        <v>74847</v>
      </c>
      <c r="M4" s="123">
        <f t="shared" si="1"/>
        <v>9443</v>
      </c>
      <c r="N4" s="123">
        <f t="shared" si="1"/>
        <v>5809</v>
      </c>
      <c r="O4" s="530">
        <f t="shared" ref="O4:O27" si="2">SUM(E4:N4)</f>
        <v>361704</v>
      </c>
    </row>
    <row r="5" spans="1:15" ht="15" thickBot="1">
      <c r="A5" s="527"/>
      <c r="B5" s="528"/>
      <c r="C5" s="528"/>
      <c r="D5" s="525" t="s">
        <v>230</v>
      </c>
      <c r="E5" s="123">
        <f>E10+E15+E20+E25</f>
        <v>39702</v>
      </c>
      <c r="F5" s="123">
        <f t="shared" ref="F5:N5" si="3">F10+F15+F20+F25</f>
        <v>19049</v>
      </c>
      <c r="G5" s="123">
        <f t="shared" si="3"/>
        <v>30398</v>
      </c>
      <c r="H5" s="123">
        <f t="shared" si="3"/>
        <v>57545</v>
      </c>
      <c r="I5" s="123">
        <f t="shared" si="3"/>
        <v>54852</v>
      </c>
      <c r="J5" s="123">
        <f t="shared" si="3"/>
        <v>14416</v>
      </c>
      <c r="K5" s="123">
        <f t="shared" si="3"/>
        <v>175609</v>
      </c>
      <c r="L5" s="123">
        <f t="shared" si="3"/>
        <v>88094</v>
      </c>
      <c r="M5" s="123">
        <f t="shared" si="3"/>
        <v>10749</v>
      </c>
      <c r="N5" s="123">
        <f t="shared" si="3"/>
        <v>2690</v>
      </c>
      <c r="O5" s="530">
        <f t="shared" si="2"/>
        <v>493104</v>
      </c>
    </row>
    <row r="6" spans="1:15" ht="15" thickBot="1">
      <c r="A6" s="527"/>
      <c r="B6" s="528"/>
      <c r="C6" s="528"/>
      <c r="D6" s="525" t="s">
        <v>231</v>
      </c>
      <c r="E6" s="123">
        <f>E11+E16+E21+E26</f>
        <v>31016</v>
      </c>
      <c r="F6" s="123">
        <f t="shared" ref="F6:N6" si="4">F11+F16+F21+F26</f>
        <v>3411</v>
      </c>
      <c r="G6" s="123">
        <f t="shared" si="4"/>
        <v>43867</v>
      </c>
      <c r="H6" s="123">
        <f t="shared" si="4"/>
        <v>15972</v>
      </c>
      <c r="I6" s="123">
        <f t="shared" si="4"/>
        <v>36222</v>
      </c>
      <c r="J6" s="123">
        <f t="shared" si="4"/>
        <v>6941</v>
      </c>
      <c r="K6" s="123">
        <f t="shared" si="4"/>
        <v>86972</v>
      </c>
      <c r="L6" s="123">
        <f t="shared" si="4"/>
        <v>46358</v>
      </c>
      <c r="M6" s="123">
        <f t="shared" si="4"/>
        <v>3653</v>
      </c>
      <c r="N6" s="123">
        <f t="shared" si="4"/>
        <v>1697</v>
      </c>
      <c r="O6" s="530">
        <f t="shared" si="2"/>
        <v>276109</v>
      </c>
    </row>
    <row r="7" spans="1:15" ht="15" thickBot="1">
      <c r="A7" s="527"/>
      <c r="B7" s="528"/>
      <c r="C7" s="528"/>
      <c r="D7" s="525" t="s">
        <v>232</v>
      </c>
      <c r="E7" s="123">
        <f>E12+E17+E22+E27</f>
        <v>42008</v>
      </c>
      <c r="F7" s="123">
        <f t="shared" ref="F7:N7" si="5">F12+F17+F22+F27</f>
        <v>2593</v>
      </c>
      <c r="G7" s="123">
        <f t="shared" si="5"/>
        <v>42877</v>
      </c>
      <c r="H7" s="123">
        <f t="shared" si="5"/>
        <v>44794</v>
      </c>
      <c r="I7" s="123">
        <f t="shared" si="5"/>
        <v>35978</v>
      </c>
      <c r="J7" s="123">
        <f t="shared" si="5"/>
        <v>11237</v>
      </c>
      <c r="K7" s="123">
        <f t="shared" si="5"/>
        <v>121448</v>
      </c>
      <c r="L7" s="123">
        <f t="shared" si="5"/>
        <v>54355</v>
      </c>
      <c r="M7" s="123">
        <f t="shared" si="5"/>
        <v>46743</v>
      </c>
      <c r="N7" s="123">
        <f t="shared" si="5"/>
        <v>4361</v>
      </c>
      <c r="O7" s="530">
        <f t="shared" si="2"/>
        <v>406394</v>
      </c>
    </row>
    <row r="8" spans="1:15" ht="15" thickBot="1">
      <c r="A8" s="527"/>
      <c r="B8" s="528"/>
      <c r="C8" s="528"/>
      <c r="D8" s="525"/>
      <c r="E8" s="516">
        <f>E9+E10+E11+E12</f>
        <v>8187</v>
      </c>
      <c r="F8" s="516">
        <f t="shared" ref="F8:N8" si="6">F9+F10+F11+F12</f>
        <v>407</v>
      </c>
      <c r="G8" s="516">
        <f t="shared" si="6"/>
        <v>25629</v>
      </c>
      <c r="H8" s="516">
        <f t="shared" si="6"/>
        <v>143</v>
      </c>
      <c r="I8" s="516">
        <f t="shared" si="6"/>
        <v>654</v>
      </c>
      <c r="J8" s="516">
        <f t="shared" si="6"/>
        <v>177</v>
      </c>
      <c r="K8" s="516">
        <f t="shared" si="6"/>
        <v>4018</v>
      </c>
      <c r="L8" s="516">
        <f t="shared" si="6"/>
        <v>235</v>
      </c>
      <c r="M8" s="516">
        <f t="shared" si="6"/>
        <v>5</v>
      </c>
      <c r="N8" s="516">
        <f t="shared" si="6"/>
        <v>71</v>
      </c>
      <c r="O8" s="530">
        <f t="shared" si="2"/>
        <v>39526</v>
      </c>
    </row>
    <row r="9" spans="1:15" ht="15" thickBot="1">
      <c r="A9" s="1476" t="s">
        <v>227</v>
      </c>
      <c r="B9" s="1479" t="s">
        <v>228</v>
      </c>
      <c r="C9" s="1479" t="s">
        <v>229</v>
      </c>
      <c r="D9" s="524" t="s">
        <v>228</v>
      </c>
      <c r="E9" s="126">
        <v>1795</v>
      </c>
      <c r="F9" s="127">
        <v>102</v>
      </c>
      <c r="G9" s="127">
        <v>3170</v>
      </c>
      <c r="H9" s="127">
        <v>81</v>
      </c>
      <c r="I9" s="127">
        <v>135</v>
      </c>
      <c r="J9" s="127">
        <v>57</v>
      </c>
      <c r="K9" s="127">
        <v>915</v>
      </c>
      <c r="L9" s="127">
        <v>36</v>
      </c>
      <c r="M9" s="130">
        <v>0</v>
      </c>
      <c r="N9" s="128">
        <v>28</v>
      </c>
      <c r="O9" s="530">
        <f t="shared" si="2"/>
        <v>6319</v>
      </c>
    </row>
    <row r="10" spans="1:15">
      <c r="A10" s="1477"/>
      <c r="B10" s="1480"/>
      <c r="C10" s="1480"/>
      <c r="D10" s="525" t="s">
        <v>230</v>
      </c>
      <c r="E10" s="129">
        <v>2913</v>
      </c>
      <c r="F10" s="130">
        <v>132</v>
      </c>
      <c r="G10" s="130">
        <v>7782</v>
      </c>
      <c r="H10" s="130">
        <v>0</v>
      </c>
      <c r="I10" s="130">
        <v>255</v>
      </c>
      <c r="J10" s="130">
        <v>24</v>
      </c>
      <c r="K10" s="130">
        <v>1140</v>
      </c>
      <c r="L10" s="130">
        <v>109</v>
      </c>
      <c r="M10" s="130">
        <v>2</v>
      </c>
      <c r="N10" s="131">
        <v>16</v>
      </c>
      <c r="O10" s="530">
        <f t="shared" si="2"/>
        <v>12373</v>
      </c>
    </row>
    <row r="11" spans="1:15">
      <c r="A11" s="1477"/>
      <c r="B11" s="1480"/>
      <c r="C11" s="1480"/>
      <c r="D11" s="525" t="s">
        <v>231</v>
      </c>
      <c r="E11" s="129">
        <v>2137</v>
      </c>
      <c r="F11" s="130">
        <v>55</v>
      </c>
      <c r="G11" s="130">
        <v>7783</v>
      </c>
      <c r="H11" s="130">
        <v>34</v>
      </c>
      <c r="I11" s="130">
        <v>128</v>
      </c>
      <c r="J11" s="130">
        <v>22</v>
      </c>
      <c r="K11" s="130">
        <v>636</v>
      </c>
      <c r="L11" s="130">
        <v>48</v>
      </c>
      <c r="M11" s="130">
        <v>0</v>
      </c>
      <c r="N11" s="131">
        <v>10</v>
      </c>
      <c r="O11" s="530">
        <f t="shared" si="2"/>
        <v>10853</v>
      </c>
    </row>
    <row r="12" spans="1:15">
      <c r="A12" s="1477"/>
      <c r="B12" s="1480"/>
      <c r="C12" s="1480"/>
      <c r="D12" s="525" t="s">
        <v>232</v>
      </c>
      <c r="E12" s="129">
        <v>1342</v>
      </c>
      <c r="F12" s="130">
        <v>118</v>
      </c>
      <c r="G12" s="130">
        <v>6894</v>
      </c>
      <c r="H12" s="130">
        <v>28</v>
      </c>
      <c r="I12" s="130">
        <v>136</v>
      </c>
      <c r="J12" s="130">
        <v>74</v>
      </c>
      <c r="K12" s="130">
        <v>1327</v>
      </c>
      <c r="L12" s="130">
        <v>42</v>
      </c>
      <c r="M12" s="130">
        <v>3</v>
      </c>
      <c r="N12" s="131">
        <v>17</v>
      </c>
      <c r="O12" s="530">
        <f t="shared" si="2"/>
        <v>9981</v>
      </c>
    </row>
    <row r="13" spans="1:15">
      <c r="A13" s="1477"/>
      <c r="B13" s="528"/>
      <c r="C13" s="528"/>
      <c r="D13" s="525"/>
      <c r="E13" s="457">
        <f>E14+E15+E16+E17</f>
        <v>115331</v>
      </c>
      <c r="F13" s="457">
        <f t="shared" ref="F13:N13" si="7">F14+F15+F16+F17</f>
        <v>9698</v>
      </c>
      <c r="G13" s="457">
        <f t="shared" si="7"/>
        <v>35653</v>
      </c>
      <c r="H13" s="457">
        <f t="shared" si="7"/>
        <v>18455</v>
      </c>
      <c r="I13" s="457">
        <f t="shared" si="7"/>
        <v>24516</v>
      </c>
      <c r="J13" s="457">
        <f t="shared" si="7"/>
        <v>2713</v>
      </c>
      <c r="K13" s="457">
        <f t="shared" si="7"/>
        <v>49335</v>
      </c>
      <c r="L13" s="457">
        <f t="shared" si="7"/>
        <v>948</v>
      </c>
      <c r="M13" s="457">
        <f t="shared" si="7"/>
        <v>238</v>
      </c>
      <c r="N13" s="457">
        <f t="shared" si="7"/>
        <v>1834</v>
      </c>
      <c r="O13" s="530">
        <f t="shared" si="2"/>
        <v>258721</v>
      </c>
    </row>
    <row r="14" spans="1:15">
      <c r="A14" s="1477"/>
      <c r="B14" s="1481" t="s">
        <v>230</v>
      </c>
      <c r="C14" s="1481" t="s">
        <v>229</v>
      </c>
      <c r="D14" s="525" t="s">
        <v>228</v>
      </c>
      <c r="E14" s="129">
        <v>28910</v>
      </c>
      <c r="F14" s="130">
        <v>2761</v>
      </c>
      <c r="G14" s="130">
        <v>5428</v>
      </c>
      <c r="H14" s="130">
        <v>8379</v>
      </c>
      <c r="I14" s="130">
        <v>5344</v>
      </c>
      <c r="J14" s="130">
        <v>164</v>
      </c>
      <c r="K14" s="130">
        <v>12458</v>
      </c>
      <c r="L14" s="130">
        <v>26</v>
      </c>
      <c r="M14" s="130">
        <v>34</v>
      </c>
      <c r="N14" s="131">
        <v>272</v>
      </c>
      <c r="O14" s="530">
        <f t="shared" si="2"/>
        <v>63776</v>
      </c>
    </row>
    <row r="15" spans="1:15">
      <c r="A15" s="1477"/>
      <c r="B15" s="1480"/>
      <c r="C15" s="1480"/>
      <c r="D15" s="525" t="s">
        <v>230</v>
      </c>
      <c r="E15" s="129">
        <v>32302</v>
      </c>
      <c r="F15" s="130">
        <v>4053</v>
      </c>
      <c r="G15" s="130">
        <v>9745</v>
      </c>
      <c r="H15" s="130">
        <v>5722</v>
      </c>
      <c r="I15" s="130">
        <v>11249</v>
      </c>
      <c r="J15" s="130">
        <v>1368</v>
      </c>
      <c r="K15" s="130">
        <v>17718</v>
      </c>
      <c r="L15" s="130">
        <v>197</v>
      </c>
      <c r="M15" s="130">
        <v>86</v>
      </c>
      <c r="N15" s="131">
        <v>422</v>
      </c>
      <c r="O15" s="530">
        <f t="shared" si="2"/>
        <v>82862</v>
      </c>
    </row>
    <row r="16" spans="1:15">
      <c r="A16" s="1477"/>
      <c r="B16" s="1480"/>
      <c r="C16" s="1480"/>
      <c r="D16" s="525" t="s">
        <v>231</v>
      </c>
      <c r="E16" s="129">
        <v>24790</v>
      </c>
      <c r="F16" s="130">
        <v>1271</v>
      </c>
      <c r="G16" s="130">
        <v>11388</v>
      </c>
      <c r="H16" s="130">
        <v>1239</v>
      </c>
      <c r="I16" s="130">
        <v>3742</v>
      </c>
      <c r="J16" s="130">
        <v>509</v>
      </c>
      <c r="K16" s="130">
        <v>8114</v>
      </c>
      <c r="L16" s="130">
        <v>709</v>
      </c>
      <c r="M16" s="130">
        <v>79</v>
      </c>
      <c r="N16" s="131">
        <v>312</v>
      </c>
      <c r="O16" s="530">
        <f t="shared" si="2"/>
        <v>52153</v>
      </c>
    </row>
    <row r="17" spans="1:15">
      <c r="A17" s="1477"/>
      <c r="B17" s="1480"/>
      <c r="C17" s="1480"/>
      <c r="D17" s="525" t="s">
        <v>232</v>
      </c>
      <c r="E17" s="129">
        <v>29329</v>
      </c>
      <c r="F17" s="130">
        <v>1613</v>
      </c>
      <c r="G17" s="130">
        <v>9092</v>
      </c>
      <c r="H17" s="130">
        <v>3115</v>
      </c>
      <c r="I17" s="130">
        <v>4181</v>
      </c>
      <c r="J17" s="130">
        <v>672</v>
      </c>
      <c r="K17" s="130">
        <v>11045</v>
      </c>
      <c r="L17" s="130">
        <v>16</v>
      </c>
      <c r="M17" s="130">
        <v>39</v>
      </c>
      <c r="N17" s="131">
        <v>828</v>
      </c>
      <c r="O17" s="530">
        <f t="shared" si="2"/>
        <v>59930</v>
      </c>
    </row>
    <row r="18" spans="1:15">
      <c r="A18" s="1477"/>
      <c r="B18" s="528"/>
      <c r="C18" s="528"/>
      <c r="D18" s="525"/>
      <c r="E18" s="457">
        <f>E19+E20+E21+E22</f>
        <v>4523</v>
      </c>
      <c r="F18" s="457">
        <f t="shared" ref="F18:N18" si="8">F19+F20+F21+F22</f>
        <v>3480</v>
      </c>
      <c r="G18" s="457">
        <f t="shared" si="8"/>
        <v>37948</v>
      </c>
      <c r="H18" s="457">
        <f t="shared" si="8"/>
        <v>20154</v>
      </c>
      <c r="I18" s="457">
        <f t="shared" si="8"/>
        <v>107194</v>
      </c>
      <c r="J18" s="457">
        <f t="shared" si="8"/>
        <v>17118</v>
      </c>
      <c r="K18" s="457">
        <f t="shared" si="8"/>
        <v>192433</v>
      </c>
      <c r="L18" s="457">
        <f t="shared" si="8"/>
        <v>56956</v>
      </c>
      <c r="M18" s="457">
        <f t="shared" si="8"/>
        <v>12853</v>
      </c>
      <c r="N18" s="457">
        <f t="shared" si="8"/>
        <v>6042</v>
      </c>
      <c r="O18" s="530">
        <f t="shared" si="2"/>
        <v>458701</v>
      </c>
    </row>
    <row r="19" spans="1:15">
      <c r="A19" s="1477"/>
      <c r="B19" s="1481" t="s">
        <v>231</v>
      </c>
      <c r="C19" s="1481" t="s">
        <v>229</v>
      </c>
      <c r="D19" s="525" t="s">
        <v>228</v>
      </c>
      <c r="E19" s="129">
        <v>252</v>
      </c>
      <c r="F19" s="130">
        <v>414</v>
      </c>
      <c r="G19" s="130">
        <v>3561</v>
      </c>
      <c r="H19" s="130">
        <v>4429</v>
      </c>
      <c r="I19" s="130">
        <v>24955</v>
      </c>
      <c r="J19" s="130">
        <v>5010</v>
      </c>
      <c r="K19" s="130">
        <v>44360</v>
      </c>
      <c r="L19" s="130">
        <v>17392</v>
      </c>
      <c r="M19" s="130">
        <v>3601</v>
      </c>
      <c r="N19" s="131">
        <v>900</v>
      </c>
      <c r="O19" s="530">
        <f t="shared" si="2"/>
        <v>104874</v>
      </c>
    </row>
    <row r="20" spans="1:15">
      <c r="A20" s="1477"/>
      <c r="B20" s="1480"/>
      <c r="C20" s="1480"/>
      <c r="D20" s="525" t="s">
        <v>230</v>
      </c>
      <c r="E20" s="129">
        <v>122</v>
      </c>
      <c r="F20" s="130">
        <v>587</v>
      </c>
      <c r="G20" s="130">
        <v>4088</v>
      </c>
      <c r="H20" s="130">
        <v>3307</v>
      </c>
      <c r="I20" s="130">
        <v>31125</v>
      </c>
      <c r="J20" s="130">
        <v>4704</v>
      </c>
      <c r="K20" s="130">
        <v>61880</v>
      </c>
      <c r="L20" s="130">
        <v>16309</v>
      </c>
      <c r="M20" s="130">
        <v>5647</v>
      </c>
      <c r="N20" s="131">
        <v>975</v>
      </c>
      <c r="O20" s="530">
        <f t="shared" si="2"/>
        <v>128744</v>
      </c>
    </row>
    <row r="21" spans="1:15">
      <c r="A21" s="1477"/>
      <c r="B21" s="1480"/>
      <c r="C21" s="1480"/>
      <c r="D21" s="525" t="s">
        <v>231</v>
      </c>
      <c r="E21" s="129">
        <v>10</v>
      </c>
      <c r="F21" s="130">
        <v>1793</v>
      </c>
      <c r="G21" s="130">
        <v>20539</v>
      </c>
      <c r="H21" s="130">
        <v>3254</v>
      </c>
      <c r="I21" s="130">
        <v>29968</v>
      </c>
      <c r="J21" s="130">
        <v>4042</v>
      </c>
      <c r="K21" s="130">
        <v>40112</v>
      </c>
      <c r="L21" s="130">
        <v>15787</v>
      </c>
      <c r="M21" s="130">
        <v>1987</v>
      </c>
      <c r="N21" s="131">
        <v>1144</v>
      </c>
      <c r="O21" s="530">
        <f t="shared" si="2"/>
        <v>118636</v>
      </c>
    </row>
    <row r="22" spans="1:15">
      <c r="A22" s="1477"/>
      <c r="B22" s="1480"/>
      <c r="C22" s="1480"/>
      <c r="D22" s="525" t="s">
        <v>232</v>
      </c>
      <c r="E22" s="129">
        <v>4139</v>
      </c>
      <c r="F22" s="130">
        <v>686</v>
      </c>
      <c r="G22" s="130">
        <v>9760</v>
      </c>
      <c r="H22" s="130">
        <v>9164</v>
      </c>
      <c r="I22" s="130">
        <v>21146</v>
      </c>
      <c r="J22" s="130">
        <v>3362</v>
      </c>
      <c r="K22" s="130">
        <v>46081</v>
      </c>
      <c r="L22" s="130">
        <v>7468</v>
      </c>
      <c r="M22" s="130">
        <v>1618</v>
      </c>
      <c r="N22" s="131">
        <v>3023</v>
      </c>
      <c r="O22" s="530">
        <f t="shared" si="2"/>
        <v>106447</v>
      </c>
    </row>
    <row r="23" spans="1:15">
      <c r="A23" s="1477"/>
      <c r="B23" s="528"/>
      <c r="C23" s="528"/>
      <c r="D23" s="525"/>
      <c r="E23" s="457">
        <f>E24+E25+E26+E27</f>
        <v>19818</v>
      </c>
      <c r="F23" s="457">
        <f t="shared" ref="F23:N23" si="9">F24+F25+F26+F27</f>
        <v>14878</v>
      </c>
      <c r="G23" s="457">
        <f t="shared" si="9"/>
        <v>37153</v>
      </c>
      <c r="H23" s="457">
        <f t="shared" si="9"/>
        <v>107656</v>
      </c>
      <c r="I23" s="457">
        <f t="shared" si="9"/>
        <v>32880</v>
      </c>
      <c r="J23" s="457">
        <f t="shared" si="9"/>
        <v>22166</v>
      </c>
      <c r="K23" s="457">
        <f t="shared" si="9"/>
        <v>276195</v>
      </c>
      <c r="L23" s="457">
        <f t="shared" si="9"/>
        <v>205515</v>
      </c>
      <c r="M23" s="457">
        <f t="shared" si="9"/>
        <v>57492</v>
      </c>
      <c r="N23" s="457">
        <f t="shared" si="9"/>
        <v>6610</v>
      </c>
      <c r="O23" s="530">
        <f t="shared" si="2"/>
        <v>780363</v>
      </c>
    </row>
    <row r="24" spans="1:15" ht="15" thickBot="1">
      <c r="A24" s="1477"/>
      <c r="B24" s="1482" t="s">
        <v>232</v>
      </c>
      <c r="C24" s="1482" t="s">
        <v>229</v>
      </c>
      <c r="D24" s="525" t="s">
        <v>228</v>
      </c>
      <c r="E24" s="129">
        <v>4176</v>
      </c>
      <c r="F24" s="130">
        <v>133</v>
      </c>
      <c r="G24" s="130">
        <v>7082</v>
      </c>
      <c r="H24" s="130">
        <v>15208</v>
      </c>
      <c r="I24" s="130">
        <v>7758</v>
      </c>
      <c r="J24" s="130">
        <v>4349</v>
      </c>
      <c r="K24" s="130">
        <v>80219</v>
      </c>
      <c r="L24" s="130">
        <v>57393</v>
      </c>
      <c r="M24" s="130">
        <v>5808</v>
      </c>
      <c r="N24" s="131">
        <v>4609</v>
      </c>
      <c r="O24" s="530">
        <f t="shared" si="2"/>
        <v>186735</v>
      </c>
    </row>
    <row r="25" spans="1:15">
      <c r="A25" s="1477"/>
      <c r="B25" s="1480"/>
      <c r="C25" s="1480"/>
      <c r="D25" s="525" t="s">
        <v>230</v>
      </c>
      <c r="E25" s="129">
        <v>4365</v>
      </c>
      <c r="F25" s="130">
        <v>14277</v>
      </c>
      <c r="G25" s="130">
        <v>8783</v>
      </c>
      <c r="H25" s="130">
        <v>48516</v>
      </c>
      <c r="I25" s="130">
        <v>12223</v>
      </c>
      <c r="J25" s="130">
        <v>8320</v>
      </c>
      <c r="K25" s="130">
        <v>94871</v>
      </c>
      <c r="L25" s="130">
        <v>71479</v>
      </c>
      <c r="M25" s="130">
        <v>5014</v>
      </c>
      <c r="N25" s="131">
        <v>1277</v>
      </c>
      <c r="O25" s="530">
        <f t="shared" si="2"/>
        <v>269125</v>
      </c>
    </row>
    <row r="26" spans="1:15">
      <c r="A26" s="1477"/>
      <c r="B26" s="1480"/>
      <c r="C26" s="1480"/>
      <c r="D26" s="525" t="s">
        <v>231</v>
      </c>
      <c r="E26" s="129">
        <v>4079</v>
      </c>
      <c r="F26" s="130">
        <v>292</v>
      </c>
      <c r="G26" s="130">
        <v>4157</v>
      </c>
      <c r="H26" s="130">
        <v>11445</v>
      </c>
      <c r="I26" s="130">
        <v>2384</v>
      </c>
      <c r="J26" s="130">
        <v>2368</v>
      </c>
      <c r="K26" s="130">
        <v>38110</v>
      </c>
      <c r="L26" s="130">
        <v>29814</v>
      </c>
      <c r="M26" s="130">
        <v>1587</v>
      </c>
      <c r="N26" s="131">
        <v>231</v>
      </c>
      <c r="O26" s="530">
        <f t="shared" si="2"/>
        <v>94467</v>
      </c>
    </row>
    <row r="27" spans="1:15" ht="15" thickBot="1">
      <c r="A27" s="1478"/>
      <c r="B27" s="1483"/>
      <c r="C27" s="1483"/>
      <c r="D27" s="526" t="s">
        <v>232</v>
      </c>
      <c r="E27" s="132">
        <v>7198</v>
      </c>
      <c r="F27" s="133">
        <v>176</v>
      </c>
      <c r="G27" s="133">
        <v>17131</v>
      </c>
      <c r="H27" s="133">
        <v>32487</v>
      </c>
      <c r="I27" s="133">
        <v>10515</v>
      </c>
      <c r="J27" s="133">
        <v>7129</v>
      </c>
      <c r="K27" s="133">
        <v>62995</v>
      </c>
      <c r="L27" s="133">
        <v>46829</v>
      </c>
      <c r="M27" s="133">
        <v>45083</v>
      </c>
      <c r="N27" s="134">
        <v>493</v>
      </c>
      <c r="O27" s="530">
        <f t="shared" si="2"/>
        <v>230036</v>
      </c>
    </row>
    <row r="28" spans="1:15" ht="24.75" thickBot="1">
      <c r="A28" s="1463" t="s">
        <v>86</v>
      </c>
      <c r="B28" s="1464"/>
      <c r="C28" s="1464"/>
      <c r="D28" s="1465"/>
      <c r="E28" s="484" t="s">
        <v>216</v>
      </c>
      <c r="F28" s="513" t="s">
        <v>217</v>
      </c>
      <c r="G28" s="513" t="s">
        <v>218</v>
      </c>
      <c r="H28" s="513" t="s">
        <v>219</v>
      </c>
      <c r="I28" s="513" t="s">
        <v>220</v>
      </c>
      <c r="J28" s="513" t="s">
        <v>221</v>
      </c>
      <c r="K28" s="513" t="s">
        <v>222</v>
      </c>
      <c r="L28" s="513" t="s">
        <v>223</v>
      </c>
      <c r="M28" s="513" t="s">
        <v>224</v>
      </c>
      <c r="N28" s="485" t="s">
        <v>225</v>
      </c>
    </row>
    <row r="29" spans="1:15" ht="15" thickBot="1">
      <c r="A29" s="1466"/>
      <c r="B29" s="1467"/>
      <c r="C29" s="1467"/>
      <c r="D29" s="1468"/>
      <c r="E29" s="488" t="s">
        <v>226</v>
      </c>
      <c r="F29" s="514" t="s">
        <v>226</v>
      </c>
      <c r="G29" s="514" t="s">
        <v>226</v>
      </c>
      <c r="H29" s="514" t="s">
        <v>226</v>
      </c>
      <c r="I29" s="514" t="s">
        <v>226</v>
      </c>
      <c r="J29" s="514" t="s">
        <v>226</v>
      </c>
      <c r="K29" s="514" t="s">
        <v>226</v>
      </c>
      <c r="L29" s="514" t="s">
        <v>226</v>
      </c>
      <c r="M29" s="514" t="s">
        <v>226</v>
      </c>
      <c r="N29" s="489" t="s">
        <v>226</v>
      </c>
    </row>
    <row r="30" spans="1:15" ht="15" thickBot="1">
      <c r="A30" s="487"/>
      <c r="B30" s="503"/>
      <c r="C30" s="503"/>
      <c r="D30" s="515"/>
      <c r="E30" s="123">
        <f>E31+E32+E33+E34</f>
        <v>54437</v>
      </c>
      <c r="F30" s="123">
        <f t="shared" ref="F30:N30" si="10">F31+F32+F33+F34</f>
        <v>6338</v>
      </c>
      <c r="G30" s="123">
        <f t="shared" si="10"/>
        <v>67646</v>
      </c>
      <c r="H30" s="123">
        <f t="shared" si="10"/>
        <v>58381</v>
      </c>
      <c r="I30" s="123">
        <f t="shared" si="10"/>
        <v>59568</v>
      </c>
      <c r="J30" s="123">
        <f t="shared" si="10"/>
        <v>14375</v>
      </c>
      <c r="K30" s="123">
        <f t="shared" si="10"/>
        <v>195280</v>
      </c>
      <c r="L30" s="123">
        <f t="shared" si="10"/>
        <v>122198</v>
      </c>
      <c r="M30" s="123">
        <f t="shared" si="10"/>
        <v>26900</v>
      </c>
      <c r="N30" s="123">
        <f t="shared" si="10"/>
        <v>5224</v>
      </c>
      <c r="O30" s="23">
        <f>SUM(E30:N30)</f>
        <v>610347</v>
      </c>
    </row>
    <row r="31" spans="1:15" ht="15" thickBot="1">
      <c r="A31" s="487"/>
      <c r="B31" s="503"/>
      <c r="C31" s="503"/>
      <c r="D31" s="490" t="s">
        <v>228</v>
      </c>
      <c r="E31" s="123">
        <f>E36+E41+E46+E51</f>
        <v>13042</v>
      </c>
      <c r="F31" s="123">
        <f t="shared" ref="F31:N34" si="11">F36+F41+F46+F51</f>
        <v>910</v>
      </c>
      <c r="G31" s="123">
        <f t="shared" si="11"/>
        <v>10734</v>
      </c>
      <c r="H31" s="123">
        <f t="shared" si="11"/>
        <v>14322</v>
      </c>
      <c r="I31" s="123">
        <f t="shared" si="11"/>
        <v>15612</v>
      </c>
      <c r="J31" s="123">
        <f t="shared" si="11"/>
        <v>4082</v>
      </c>
      <c r="K31" s="123">
        <f t="shared" si="11"/>
        <v>52840</v>
      </c>
      <c r="L31" s="123">
        <f t="shared" si="11"/>
        <v>31503</v>
      </c>
      <c r="M31" s="123">
        <f t="shared" si="11"/>
        <v>4112</v>
      </c>
      <c r="N31" s="123">
        <f t="shared" si="11"/>
        <v>2349</v>
      </c>
      <c r="O31" s="23">
        <f t="shared" ref="O31:O54" si="12">SUM(E31:N31)</f>
        <v>149506</v>
      </c>
    </row>
    <row r="32" spans="1:15" ht="15" thickBot="1">
      <c r="A32" s="487"/>
      <c r="B32" s="503"/>
      <c r="C32" s="503"/>
      <c r="D32" s="493" t="s">
        <v>230</v>
      </c>
      <c r="E32" s="123">
        <f>E37+E42+E47+E52</f>
        <v>15021</v>
      </c>
      <c r="F32" s="123">
        <f t="shared" si="11"/>
        <v>3760</v>
      </c>
      <c r="G32" s="123">
        <f t="shared" si="11"/>
        <v>17552</v>
      </c>
      <c r="H32" s="123">
        <f t="shared" si="11"/>
        <v>22661</v>
      </c>
      <c r="I32" s="123">
        <f t="shared" si="11"/>
        <v>20068</v>
      </c>
      <c r="J32" s="123">
        <f t="shared" si="11"/>
        <v>4973</v>
      </c>
      <c r="K32" s="123">
        <f t="shared" si="11"/>
        <v>73317</v>
      </c>
      <c r="L32" s="123">
        <f t="shared" si="11"/>
        <v>43193</v>
      </c>
      <c r="M32" s="123">
        <f t="shared" si="11"/>
        <v>5428</v>
      </c>
      <c r="N32" s="123">
        <f t="shared" si="11"/>
        <v>1110</v>
      </c>
      <c r="O32" s="23">
        <f t="shared" si="12"/>
        <v>207083</v>
      </c>
    </row>
    <row r="33" spans="1:15" ht="15" thickBot="1">
      <c r="A33" s="487"/>
      <c r="B33" s="503"/>
      <c r="C33" s="503"/>
      <c r="D33" s="493" t="s">
        <v>231</v>
      </c>
      <c r="E33" s="123">
        <f>E38+E43+E48+E53</f>
        <v>11200</v>
      </c>
      <c r="F33" s="123">
        <f t="shared" si="11"/>
        <v>941</v>
      </c>
      <c r="G33" s="123">
        <f t="shared" si="11"/>
        <v>17082</v>
      </c>
      <c r="H33" s="123">
        <f t="shared" si="11"/>
        <v>5520</v>
      </c>
      <c r="I33" s="123">
        <f t="shared" si="11"/>
        <v>10386</v>
      </c>
      <c r="J33" s="123">
        <f t="shared" si="11"/>
        <v>1575</v>
      </c>
      <c r="K33" s="123">
        <f t="shared" si="11"/>
        <v>28291</v>
      </c>
      <c r="L33" s="123">
        <f t="shared" si="11"/>
        <v>23681</v>
      </c>
      <c r="M33" s="123">
        <f t="shared" si="11"/>
        <v>2098</v>
      </c>
      <c r="N33" s="123">
        <f t="shared" si="11"/>
        <v>453</v>
      </c>
      <c r="O33" s="23">
        <f t="shared" si="12"/>
        <v>101227</v>
      </c>
    </row>
    <row r="34" spans="1:15" ht="15" thickBot="1">
      <c r="A34" s="487"/>
      <c r="B34" s="503"/>
      <c r="C34" s="503"/>
      <c r="D34" s="493" t="s">
        <v>232</v>
      </c>
      <c r="E34" s="123">
        <f>E39+E44+E49+E54</f>
        <v>15174</v>
      </c>
      <c r="F34" s="123">
        <f t="shared" si="11"/>
        <v>727</v>
      </c>
      <c r="G34" s="123">
        <f t="shared" si="11"/>
        <v>22278</v>
      </c>
      <c r="H34" s="123">
        <f t="shared" si="11"/>
        <v>15878</v>
      </c>
      <c r="I34" s="123">
        <f t="shared" si="11"/>
        <v>13502</v>
      </c>
      <c r="J34" s="123">
        <f t="shared" si="11"/>
        <v>3745</v>
      </c>
      <c r="K34" s="123">
        <f t="shared" si="11"/>
        <v>40832</v>
      </c>
      <c r="L34" s="123">
        <f t="shared" si="11"/>
        <v>23821</v>
      </c>
      <c r="M34" s="123">
        <f t="shared" si="11"/>
        <v>15262</v>
      </c>
      <c r="N34" s="123">
        <f t="shared" si="11"/>
        <v>1312</v>
      </c>
      <c r="O34" s="23">
        <f t="shared" si="12"/>
        <v>152531</v>
      </c>
    </row>
    <row r="35" spans="1:15" ht="15" thickBot="1">
      <c r="A35" s="487"/>
      <c r="B35" s="503"/>
      <c r="C35" s="503"/>
      <c r="D35" s="515"/>
      <c r="E35" s="516">
        <f>E36+E37+E38+E39</f>
        <v>7304</v>
      </c>
      <c r="F35" s="516">
        <f t="shared" ref="F35:N35" si="13">F36+F37+F38+F39</f>
        <v>395</v>
      </c>
      <c r="G35" s="516">
        <f t="shared" si="13"/>
        <v>16878</v>
      </c>
      <c r="H35" s="516">
        <f t="shared" si="13"/>
        <v>60</v>
      </c>
      <c r="I35" s="516">
        <f t="shared" si="13"/>
        <v>546</v>
      </c>
      <c r="J35" s="516">
        <f t="shared" si="13"/>
        <v>177</v>
      </c>
      <c r="K35" s="516">
        <f t="shared" si="13"/>
        <v>3509</v>
      </c>
      <c r="L35" s="516">
        <f t="shared" si="13"/>
        <v>217</v>
      </c>
      <c r="M35" s="516">
        <f t="shared" si="13"/>
        <v>5</v>
      </c>
      <c r="N35" s="516">
        <f t="shared" si="13"/>
        <v>71</v>
      </c>
      <c r="O35" s="23">
        <f t="shared" si="12"/>
        <v>29162</v>
      </c>
    </row>
    <row r="36" spans="1:15" ht="15" thickBot="1">
      <c r="A36" s="1469" t="s">
        <v>227</v>
      </c>
      <c r="B36" s="1473" t="s">
        <v>228</v>
      </c>
      <c r="C36" s="1473" t="s">
        <v>229</v>
      </c>
      <c r="D36" s="490" t="s">
        <v>228</v>
      </c>
      <c r="E36" s="126">
        <v>1659</v>
      </c>
      <c r="F36" s="127">
        <v>100</v>
      </c>
      <c r="G36" s="127">
        <v>2090</v>
      </c>
      <c r="H36" s="127">
        <v>24</v>
      </c>
      <c r="I36" s="127">
        <v>114</v>
      </c>
      <c r="J36" s="127">
        <v>57</v>
      </c>
      <c r="K36" s="127">
        <v>843</v>
      </c>
      <c r="L36" s="127">
        <v>32</v>
      </c>
      <c r="M36" s="127">
        <v>0</v>
      </c>
      <c r="N36" s="128">
        <v>28</v>
      </c>
      <c r="O36" s="23">
        <f t="shared" si="12"/>
        <v>4947</v>
      </c>
    </row>
    <row r="37" spans="1:15">
      <c r="A37" s="1470"/>
      <c r="B37" s="1472"/>
      <c r="C37" s="1472"/>
      <c r="D37" s="493" t="s">
        <v>230</v>
      </c>
      <c r="E37" s="129">
        <v>2458</v>
      </c>
      <c r="F37" s="130">
        <v>130</v>
      </c>
      <c r="G37" s="130">
        <v>5175</v>
      </c>
      <c r="H37" s="130">
        <v>0</v>
      </c>
      <c r="I37" s="130">
        <v>194</v>
      </c>
      <c r="J37" s="130">
        <v>24</v>
      </c>
      <c r="K37" s="130">
        <v>954</v>
      </c>
      <c r="L37" s="130">
        <v>103</v>
      </c>
      <c r="M37" s="130">
        <v>2</v>
      </c>
      <c r="N37" s="131">
        <v>16</v>
      </c>
      <c r="O37" s="23">
        <f t="shared" si="12"/>
        <v>9056</v>
      </c>
    </row>
    <row r="38" spans="1:15">
      <c r="A38" s="1470"/>
      <c r="B38" s="1472"/>
      <c r="C38" s="1472"/>
      <c r="D38" s="493" t="s">
        <v>231</v>
      </c>
      <c r="E38" s="129">
        <v>1888</v>
      </c>
      <c r="F38" s="130">
        <v>55</v>
      </c>
      <c r="G38" s="130">
        <v>4909</v>
      </c>
      <c r="H38" s="130">
        <v>16</v>
      </c>
      <c r="I38" s="130">
        <v>102</v>
      </c>
      <c r="J38" s="130">
        <v>22</v>
      </c>
      <c r="K38" s="130">
        <v>396</v>
      </c>
      <c r="L38" s="130">
        <v>48</v>
      </c>
      <c r="M38" s="130">
        <v>0</v>
      </c>
      <c r="N38" s="131">
        <v>10</v>
      </c>
      <c r="O38" s="23">
        <f t="shared" si="12"/>
        <v>7446</v>
      </c>
    </row>
    <row r="39" spans="1:15">
      <c r="A39" s="1470"/>
      <c r="B39" s="1472"/>
      <c r="C39" s="1472"/>
      <c r="D39" s="493" t="s">
        <v>232</v>
      </c>
      <c r="E39" s="129">
        <v>1299</v>
      </c>
      <c r="F39" s="130">
        <v>110</v>
      </c>
      <c r="G39" s="130">
        <v>4704</v>
      </c>
      <c r="H39" s="130">
        <v>20</v>
      </c>
      <c r="I39" s="130">
        <v>136</v>
      </c>
      <c r="J39" s="130">
        <v>74</v>
      </c>
      <c r="K39" s="130">
        <v>1316</v>
      </c>
      <c r="L39" s="130">
        <v>34</v>
      </c>
      <c r="M39" s="130">
        <v>3</v>
      </c>
      <c r="N39" s="131">
        <v>17</v>
      </c>
      <c r="O39" s="23">
        <f t="shared" si="12"/>
        <v>7713</v>
      </c>
    </row>
    <row r="40" spans="1:15">
      <c r="A40" s="1470"/>
      <c r="B40" s="503"/>
      <c r="C40" s="503"/>
      <c r="D40" s="493"/>
      <c r="E40" s="457">
        <f>E41+E42+E43+E44</f>
        <v>34369</v>
      </c>
      <c r="F40" s="457">
        <f t="shared" ref="F40:N40" si="14">F41+F42+F43+F44</f>
        <v>1597</v>
      </c>
      <c r="G40" s="457">
        <f t="shared" si="14"/>
        <v>17564</v>
      </c>
      <c r="H40" s="457">
        <f t="shared" si="14"/>
        <v>9798</v>
      </c>
      <c r="I40" s="457">
        <f t="shared" si="14"/>
        <v>7652</v>
      </c>
      <c r="J40" s="457">
        <f t="shared" si="14"/>
        <v>1271</v>
      </c>
      <c r="K40" s="457">
        <f t="shared" si="14"/>
        <v>15728</v>
      </c>
      <c r="L40" s="457">
        <f t="shared" si="14"/>
        <v>65</v>
      </c>
      <c r="M40" s="457">
        <f t="shared" si="14"/>
        <v>189</v>
      </c>
      <c r="N40" s="457">
        <f t="shared" si="14"/>
        <v>963</v>
      </c>
      <c r="O40" s="23">
        <f t="shared" si="12"/>
        <v>89196</v>
      </c>
    </row>
    <row r="41" spans="1:15">
      <c r="A41" s="1470"/>
      <c r="B41" s="1474" t="s">
        <v>230</v>
      </c>
      <c r="C41" s="1474" t="s">
        <v>229</v>
      </c>
      <c r="D41" s="493" t="s">
        <v>228</v>
      </c>
      <c r="E41" s="129">
        <v>8511</v>
      </c>
      <c r="F41" s="130">
        <v>436</v>
      </c>
      <c r="G41" s="130">
        <v>2391</v>
      </c>
      <c r="H41" s="130">
        <v>5444</v>
      </c>
      <c r="I41" s="130">
        <v>1837</v>
      </c>
      <c r="J41" s="130">
        <v>138</v>
      </c>
      <c r="K41" s="130">
        <v>3423</v>
      </c>
      <c r="L41" s="130">
        <v>4</v>
      </c>
      <c r="M41" s="130">
        <v>28</v>
      </c>
      <c r="N41" s="131">
        <v>93</v>
      </c>
      <c r="O41" s="23">
        <f t="shared" si="12"/>
        <v>22305</v>
      </c>
    </row>
    <row r="42" spans="1:15">
      <c r="A42" s="1470"/>
      <c r="B42" s="1472"/>
      <c r="C42" s="1472"/>
      <c r="D42" s="493" t="s">
        <v>230</v>
      </c>
      <c r="E42" s="129">
        <v>9794</v>
      </c>
      <c r="F42" s="130">
        <v>617</v>
      </c>
      <c r="G42" s="130">
        <v>5243</v>
      </c>
      <c r="H42" s="130">
        <v>2748</v>
      </c>
      <c r="I42" s="130">
        <v>3347</v>
      </c>
      <c r="J42" s="130">
        <v>570</v>
      </c>
      <c r="K42" s="130">
        <v>6508</v>
      </c>
      <c r="L42" s="130">
        <v>42</v>
      </c>
      <c r="M42" s="130">
        <v>63</v>
      </c>
      <c r="N42" s="131">
        <v>196</v>
      </c>
      <c r="O42" s="23">
        <f t="shared" si="12"/>
        <v>29128</v>
      </c>
    </row>
    <row r="43" spans="1:15">
      <c r="A43" s="1470"/>
      <c r="B43" s="1472"/>
      <c r="C43" s="1472"/>
      <c r="D43" s="493" t="s">
        <v>231</v>
      </c>
      <c r="E43" s="129">
        <v>6822</v>
      </c>
      <c r="F43" s="130">
        <v>247</v>
      </c>
      <c r="G43" s="130">
        <v>5513</v>
      </c>
      <c r="H43" s="130">
        <v>302</v>
      </c>
      <c r="I43" s="130">
        <v>931</v>
      </c>
      <c r="J43" s="130">
        <v>191</v>
      </c>
      <c r="K43" s="130">
        <v>2155</v>
      </c>
      <c r="L43" s="130">
        <v>3</v>
      </c>
      <c r="M43" s="130">
        <v>79</v>
      </c>
      <c r="N43" s="131">
        <v>99</v>
      </c>
      <c r="O43" s="23">
        <f t="shared" si="12"/>
        <v>16342</v>
      </c>
    </row>
    <row r="44" spans="1:15">
      <c r="A44" s="1470"/>
      <c r="B44" s="1472"/>
      <c r="C44" s="1472"/>
      <c r="D44" s="493" t="s">
        <v>232</v>
      </c>
      <c r="E44" s="129">
        <v>9242</v>
      </c>
      <c r="F44" s="130">
        <v>297</v>
      </c>
      <c r="G44" s="130">
        <v>4417</v>
      </c>
      <c r="H44" s="130">
        <v>1304</v>
      </c>
      <c r="I44" s="130">
        <v>1537</v>
      </c>
      <c r="J44" s="130">
        <v>372</v>
      </c>
      <c r="K44" s="130">
        <v>3642</v>
      </c>
      <c r="L44" s="130">
        <v>16</v>
      </c>
      <c r="M44" s="130">
        <v>19</v>
      </c>
      <c r="N44" s="131">
        <v>575</v>
      </c>
      <c r="O44" s="23">
        <f t="shared" si="12"/>
        <v>21421</v>
      </c>
    </row>
    <row r="45" spans="1:15">
      <c r="A45" s="1470"/>
      <c r="B45" s="503"/>
      <c r="C45" s="503"/>
      <c r="D45" s="493"/>
      <c r="E45" s="457">
        <f>E46+E47+E48+E49</f>
        <v>941</v>
      </c>
      <c r="F45" s="457">
        <f t="shared" ref="F45:N45" si="15">F46+F47+F48+F49</f>
        <v>1301</v>
      </c>
      <c r="G45" s="457">
        <f t="shared" si="15"/>
        <v>12516</v>
      </c>
      <c r="H45" s="457">
        <f t="shared" si="15"/>
        <v>8386</v>
      </c>
      <c r="I45" s="457">
        <f t="shared" si="15"/>
        <v>38869</v>
      </c>
      <c r="J45" s="457">
        <f t="shared" si="15"/>
        <v>5930</v>
      </c>
      <c r="K45" s="457">
        <f t="shared" si="15"/>
        <v>79905</v>
      </c>
      <c r="L45" s="457">
        <f t="shared" si="15"/>
        <v>20721</v>
      </c>
      <c r="M45" s="457">
        <f t="shared" si="15"/>
        <v>7451</v>
      </c>
      <c r="N45" s="457">
        <f t="shared" si="15"/>
        <v>1582</v>
      </c>
      <c r="O45" s="23">
        <f t="shared" si="12"/>
        <v>177602</v>
      </c>
    </row>
    <row r="46" spans="1:15">
      <c r="A46" s="1470"/>
      <c r="B46" s="1474" t="s">
        <v>231</v>
      </c>
      <c r="C46" s="1474" t="s">
        <v>229</v>
      </c>
      <c r="D46" s="493" t="s">
        <v>228</v>
      </c>
      <c r="E46" s="129">
        <v>124</v>
      </c>
      <c r="F46" s="130">
        <v>282</v>
      </c>
      <c r="G46" s="130">
        <v>2079</v>
      </c>
      <c r="H46" s="130">
        <v>2381</v>
      </c>
      <c r="I46" s="130">
        <v>10620</v>
      </c>
      <c r="J46" s="130">
        <v>2414</v>
      </c>
      <c r="K46" s="130">
        <v>20995</v>
      </c>
      <c r="L46" s="130">
        <v>6879</v>
      </c>
      <c r="M46" s="130">
        <v>2278</v>
      </c>
      <c r="N46" s="131">
        <v>292</v>
      </c>
      <c r="O46" s="23">
        <f t="shared" si="12"/>
        <v>48344</v>
      </c>
    </row>
    <row r="47" spans="1:15">
      <c r="A47" s="1470"/>
      <c r="B47" s="1472"/>
      <c r="C47" s="1472"/>
      <c r="D47" s="493" t="s">
        <v>230</v>
      </c>
      <c r="E47" s="129">
        <v>60</v>
      </c>
      <c r="F47" s="130">
        <v>251</v>
      </c>
      <c r="G47" s="130">
        <v>2684</v>
      </c>
      <c r="H47" s="130">
        <v>1636</v>
      </c>
      <c r="I47" s="130">
        <v>12227</v>
      </c>
      <c r="J47" s="130">
        <v>1678</v>
      </c>
      <c r="K47" s="130">
        <v>31790</v>
      </c>
      <c r="L47" s="130">
        <v>6842</v>
      </c>
      <c r="M47" s="130">
        <v>3490</v>
      </c>
      <c r="N47" s="131">
        <v>476</v>
      </c>
      <c r="O47" s="23">
        <f t="shared" si="12"/>
        <v>61134</v>
      </c>
    </row>
    <row r="48" spans="1:15">
      <c r="A48" s="1470"/>
      <c r="B48" s="1472"/>
      <c r="C48" s="1472"/>
      <c r="D48" s="493" t="s">
        <v>231</v>
      </c>
      <c r="E48" s="129">
        <v>6</v>
      </c>
      <c r="F48" s="130">
        <v>531</v>
      </c>
      <c r="G48" s="130">
        <v>4465</v>
      </c>
      <c r="H48" s="130">
        <v>1374</v>
      </c>
      <c r="I48" s="130">
        <v>8626</v>
      </c>
      <c r="J48" s="130">
        <v>728</v>
      </c>
      <c r="K48" s="130">
        <v>13630</v>
      </c>
      <c r="L48" s="130">
        <v>4944</v>
      </c>
      <c r="M48" s="130">
        <v>1242</v>
      </c>
      <c r="N48" s="131">
        <v>269</v>
      </c>
      <c r="O48" s="23">
        <f t="shared" si="12"/>
        <v>35815</v>
      </c>
    </row>
    <row r="49" spans="1:15">
      <c r="A49" s="1470"/>
      <c r="B49" s="1472"/>
      <c r="C49" s="1472"/>
      <c r="D49" s="493" t="s">
        <v>232</v>
      </c>
      <c r="E49" s="129">
        <v>751</v>
      </c>
      <c r="F49" s="130">
        <v>237</v>
      </c>
      <c r="G49" s="130">
        <v>3288</v>
      </c>
      <c r="H49" s="130">
        <v>2995</v>
      </c>
      <c r="I49" s="130">
        <v>7396</v>
      </c>
      <c r="J49" s="130">
        <v>1110</v>
      </c>
      <c r="K49" s="130">
        <v>13490</v>
      </c>
      <c r="L49" s="130">
        <v>2056</v>
      </c>
      <c r="M49" s="130">
        <v>441</v>
      </c>
      <c r="N49" s="131">
        <v>545</v>
      </c>
      <c r="O49" s="23">
        <f t="shared" si="12"/>
        <v>32309</v>
      </c>
    </row>
    <row r="50" spans="1:15">
      <c r="A50" s="1470"/>
      <c r="B50" s="503"/>
      <c r="C50" s="503"/>
      <c r="D50" s="493"/>
      <c r="E50" s="457">
        <f>E51+E52+E53+E54</f>
        <v>11823</v>
      </c>
      <c r="F50" s="457">
        <f t="shared" ref="F50:N50" si="16">F51+F52+F53+F54</f>
        <v>3045</v>
      </c>
      <c r="G50" s="457">
        <f t="shared" si="16"/>
        <v>20688</v>
      </c>
      <c r="H50" s="457">
        <f t="shared" si="16"/>
        <v>40137</v>
      </c>
      <c r="I50" s="457">
        <f t="shared" si="16"/>
        <v>12501</v>
      </c>
      <c r="J50" s="457">
        <f t="shared" si="16"/>
        <v>6997</v>
      </c>
      <c r="K50" s="457">
        <f t="shared" si="16"/>
        <v>96138</v>
      </c>
      <c r="L50" s="457">
        <f t="shared" si="16"/>
        <v>101195</v>
      </c>
      <c r="M50" s="457">
        <f t="shared" si="16"/>
        <v>19255</v>
      </c>
      <c r="N50" s="457">
        <f t="shared" si="16"/>
        <v>2608</v>
      </c>
      <c r="O50" s="23">
        <f t="shared" si="12"/>
        <v>314387</v>
      </c>
    </row>
    <row r="51" spans="1:15" ht="15" thickBot="1">
      <c r="A51" s="1470"/>
      <c r="B51" s="1475" t="s">
        <v>232</v>
      </c>
      <c r="C51" s="1475" t="s">
        <v>229</v>
      </c>
      <c r="D51" s="493" t="s">
        <v>228</v>
      </c>
      <c r="E51" s="129">
        <v>2748</v>
      </c>
      <c r="F51" s="130">
        <v>92</v>
      </c>
      <c r="G51" s="130">
        <v>4174</v>
      </c>
      <c r="H51" s="130">
        <v>6473</v>
      </c>
      <c r="I51" s="130">
        <v>3041</v>
      </c>
      <c r="J51" s="130">
        <v>1473</v>
      </c>
      <c r="K51" s="130">
        <v>27579</v>
      </c>
      <c r="L51" s="130">
        <v>24588</v>
      </c>
      <c r="M51" s="130">
        <v>1806</v>
      </c>
      <c r="N51" s="131">
        <v>1936</v>
      </c>
      <c r="O51" s="23">
        <f t="shared" si="12"/>
        <v>73910</v>
      </c>
    </row>
    <row r="52" spans="1:15">
      <c r="A52" s="1470"/>
      <c r="B52" s="1472"/>
      <c r="C52" s="1472"/>
      <c r="D52" s="493" t="s">
        <v>230</v>
      </c>
      <c r="E52" s="129">
        <v>2709</v>
      </c>
      <c r="F52" s="130">
        <v>2762</v>
      </c>
      <c r="G52" s="130">
        <v>4450</v>
      </c>
      <c r="H52" s="130">
        <v>18277</v>
      </c>
      <c r="I52" s="130">
        <v>4300</v>
      </c>
      <c r="J52" s="130">
        <v>2701</v>
      </c>
      <c r="K52" s="130">
        <v>34065</v>
      </c>
      <c r="L52" s="130">
        <v>36206</v>
      </c>
      <c r="M52" s="130">
        <v>1873</v>
      </c>
      <c r="N52" s="131">
        <v>422</v>
      </c>
      <c r="O52" s="23">
        <f t="shared" si="12"/>
        <v>107765</v>
      </c>
    </row>
    <row r="53" spans="1:15">
      <c r="A53" s="1470"/>
      <c r="B53" s="1472"/>
      <c r="C53" s="1472"/>
      <c r="D53" s="493" t="s">
        <v>231</v>
      </c>
      <c r="E53" s="129">
        <v>2484</v>
      </c>
      <c r="F53" s="130">
        <v>108</v>
      </c>
      <c r="G53" s="130">
        <v>2195</v>
      </c>
      <c r="H53" s="130">
        <v>3828</v>
      </c>
      <c r="I53" s="130">
        <v>727</v>
      </c>
      <c r="J53" s="130">
        <v>634</v>
      </c>
      <c r="K53" s="130">
        <v>12110</v>
      </c>
      <c r="L53" s="130">
        <v>18686</v>
      </c>
      <c r="M53" s="130">
        <v>777</v>
      </c>
      <c r="N53" s="131">
        <v>75</v>
      </c>
      <c r="O53" s="23">
        <f t="shared" si="12"/>
        <v>41624</v>
      </c>
    </row>
    <row r="54" spans="1:15" ht="15" thickBot="1">
      <c r="A54" s="1466"/>
      <c r="B54" s="1467"/>
      <c r="C54" s="1467"/>
      <c r="D54" s="496" t="s">
        <v>232</v>
      </c>
      <c r="E54" s="132">
        <v>3882</v>
      </c>
      <c r="F54" s="133">
        <v>83</v>
      </c>
      <c r="G54" s="133">
        <v>9869</v>
      </c>
      <c r="H54" s="133">
        <v>11559</v>
      </c>
      <c r="I54" s="133">
        <v>4433</v>
      </c>
      <c r="J54" s="133">
        <v>2189</v>
      </c>
      <c r="K54" s="133">
        <v>22384</v>
      </c>
      <c r="L54" s="133">
        <v>21715</v>
      </c>
      <c r="M54" s="133">
        <v>14799</v>
      </c>
      <c r="N54" s="134">
        <v>175</v>
      </c>
      <c r="O54" s="23">
        <f t="shared" si="12"/>
        <v>91088</v>
      </c>
    </row>
    <row r="56" spans="1:15" ht="15" thickBot="1">
      <c r="A56" s="487"/>
      <c r="B56" s="503"/>
      <c r="C56" s="503"/>
      <c r="D56" s="515"/>
      <c r="E56" s="45">
        <f>E3/E30</f>
        <v>2.7</v>
      </c>
      <c r="F56" s="45">
        <f t="shared" ref="F56:O56" si="17">F3/F30</f>
        <v>4.5</v>
      </c>
      <c r="G56" s="45">
        <f t="shared" si="17"/>
        <v>2</v>
      </c>
      <c r="H56" s="45">
        <f t="shared" si="17"/>
        <v>2.5</v>
      </c>
      <c r="I56" s="45">
        <f t="shared" si="17"/>
        <v>2.8</v>
      </c>
      <c r="J56" s="45">
        <f t="shared" si="17"/>
        <v>2.9</v>
      </c>
      <c r="K56" s="45">
        <f t="shared" si="17"/>
        <v>2.7</v>
      </c>
      <c r="L56" s="45">
        <f t="shared" si="17"/>
        <v>2.2000000000000002</v>
      </c>
      <c r="M56" s="45">
        <f t="shared" si="17"/>
        <v>2.6</v>
      </c>
      <c r="N56" s="45">
        <f t="shared" si="17"/>
        <v>2.8</v>
      </c>
      <c r="O56" s="45">
        <f t="shared" si="17"/>
        <v>2.5</v>
      </c>
    </row>
    <row r="57" spans="1:15" ht="15" thickBot="1">
      <c r="A57" s="487"/>
      <c r="B57" s="503"/>
      <c r="C57" s="503"/>
      <c r="D57" s="490" t="s">
        <v>228</v>
      </c>
      <c r="E57" s="45">
        <f t="shared" ref="E57:O57" si="18">E4/E31</f>
        <v>2.7</v>
      </c>
      <c r="F57" s="45">
        <f t="shared" si="18"/>
        <v>3.7</v>
      </c>
      <c r="G57" s="45">
        <f t="shared" si="18"/>
        <v>1.8</v>
      </c>
      <c r="H57" s="45">
        <f t="shared" si="18"/>
        <v>2</v>
      </c>
      <c r="I57" s="45">
        <f t="shared" si="18"/>
        <v>2.4</v>
      </c>
      <c r="J57" s="45">
        <f t="shared" si="18"/>
        <v>2.2999999999999998</v>
      </c>
      <c r="K57" s="45">
        <f t="shared" si="18"/>
        <v>2.6</v>
      </c>
      <c r="L57" s="45">
        <f t="shared" si="18"/>
        <v>2.4</v>
      </c>
      <c r="M57" s="45">
        <f t="shared" si="18"/>
        <v>2.2999999999999998</v>
      </c>
      <c r="N57" s="45">
        <f t="shared" si="18"/>
        <v>2.5</v>
      </c>
      <c r="O57" s="45">
        <f t="shared" si="18"/>
        <v>2.4</v>
      </c>
    </row>
    <row r="58" spans="1:15" ht="15" thickBot="1">
      <c r="A58" s="487"/>
      <c r="B58" s="503"/>
      <c r="C58" s="503"/>
      <c r="D58" s="493" t="s">
        <v>230</v>
      </c>
      <c r="E58" s="45">
        <f t="shared" ref="E58:O58" si="19">E5/E32</f>
        <v>2.6</v>
      </c>
      <c r="F58" s="45">
        <f t="shared" si="19"/>
        <v>5.0999999999999996</v>
      </c>
      <c r="G58" s="45">
        <f t="shared" si="19"/>
        <v>1.7</v>
      </c>
      <c r="H58" s="45">
        <f t="shared" si="19"/>
        <v>2.5</v>
      </c>
      <c r="I58" s="45">
        <f t="shared" si="19"/>
        <v>2.7</v>
      </c>
      <c r="J58" s="45">
        <f t="shared" si="19"/>
        <v>2.9</v>
      </c>
      <c r="K58" s="45">
        <f t="shared" si="19"/>
        <v>2.4</v>
      </c>
      <c r="L58" s="45">
        <f t="shared" si="19"/>
        <v>2</v>
      </c>
      <c r="M58" s="45">
        <f t="shared" si="19"/>
        <v>2</v>
      </c>
      <c r="N58" s="45">
        <f t="shared" si="19"/>
        <v>2.4</v>
      </c>
      <c r="O58" s="45">
        <f t="shared" si="19"/>
        <v>2.4</v>
      </c>
    </row>
    <row r="59" spans="1:15" ht="15" thickBot="1">
      <c r="A59" s="487"/>
      <c r="B59" s="503"/>
      <c r="C59" s="503"/>
      <c r="D59" s="493" t="s">
        <v>231</v>
      </c>
      <c r="E59" s="45">
        <f t="shared" ref="E59:O59" si="20">E6/E33</f>
        <v>2.8</v>
      </c>
      <c r="F59" s="45">
        <f t="shared" si="20"/>
        <v>3.6</v>
      </c>
      <c r="G59" s="45">
        <f t="shared" si="20"/>
        <v>2.6</v>
      </c>
      <c r="H59" s="45">
        <f t="shared" si="20"/>
        <v>2.9</v>
      </c>
      <c r="I59" s="45">
        <f t="shared" si="20"/>
        <v>3.5</v>
      </c>
      <c r="J59" s="45">
        <f t="shared" si="20"/>
        <v>4.4000000000000004</v>
      </c>
      <c r="K59" s="45">
        <f t="shared" si="20"/>
        <v>3.1</v>
      </c>
      <c r="L59" s="45">
        <f t="shared" si="20"/>
        <v>2</v>
      </c>
      <c r="M59" s="45">
        <f t="shared" si="20"/>
        <v>1.7</v>
      </c>
      <c r="N59" s="45">
        <f t="shared" si="20"/>
        <v>3.7</v>
      </c>
      <c r="O59" s="45">
        <f t="shared" si="20"/>
        <v>2.7</v>
      </c>
    </row>
    <row r="60" spans="1:15" ht="15" thickBot="1">
      <c r="A60" s="487"/>
      <c r="B60" s="503"/>
      <c r="C60" s="503"/>
      <c r="D60" s="493" t="s">
        <v>232</v>
      </c>
      <c r="E60" s="45">
        <f t="shared" ref="E60:O60" si="21">E7/E34</f>
        <v>2.8</v>
      </c>
      <c r="F60" s="45">
        <f t="shared" si="21"/>
        <v>3.6</v>
      </c>
      <c r="G60" s="45">
        <f t="shared" si="21"/>
        <v>1.9</v>
      </c>
      <c r="H60" s="45">
        <f t="shared" si="21"/>
        <v>2.8</v>
      </c>
      <c r="I60" s="45">
        <f t="shared" si="21"/>
        <v>2.7</v>
      </c>
      <c r="J60" s="45">
        <f t="shared" si="21"/>
        <v>3</v>
      </c>
      <c r="K60" s="45">
        <f t="shared" si="21"/>
        <v>3</v>
      </c>
      <c r="L60" s="45">
        <f t="shared" si="21"/>
        <v>2.2999999999999998</v>
      </c>
      <c r="M60" s="45">
        <f t="shared" si="21"/>
        <v>3.1</v>
      </c>
      <c r="N60" s="45">
        <f t="shared" si="21"/>
        <v>3.3</v>
      </c>
      <c r="O60" s="45">
        <f t="shared" si="21"/>
        <v>2.7</v>
      </c>
    </row>
    <row r="61" spans="1:15" ht="15" thickBot="1">
      <c r="A61" s="487"/>
      <c r="B61" s="503"/>
      <c r="C61" s="503"/>
      <c r="D61" s="515"/>
      <c r="E61" s="45">
        <f t="shared" ref="E61:O61" si="22">E8/E35</f>
        <v>1.1000000000000001</v>
      </c>
      <c r="F61" s="45">
        <f t="shared" si="22"/>
        <v>1</v>
      </c>
      <c r="G61" s="45">
        <f t="shared" si="22"/>
        <v>1.5</v>
      </c>
      <c r="H61" s="45">
        <f t="shared" si="22"/>
        <v>2.4</v>
      </c>
      <c r="I61" s="45">
        <f t="shared" si="22"/>
        <v>1.2</v>
      </c>
      <c r="J61" s="45">
        <f t="shared" si="22"/>
        <v>1</v>
      </c>
      <c r="K61" s="45">
        <f t="shared" si="22"/>
        <v>1.1000000000000001</v>
      </c>
      <c r="L61" s="45">
        <f t="shared" si="22"/>
        <v>1.1000000000000001</v>
      </c>
      <c r="M61" s="45">
        <f t="shared" si="22"/>
        <v>1</v>
      </c>
      <c r="N61" s="45">
        <f t="shared" si="22"/>
        <v>1</v>
      </c>
      <c r="O61" s="45">
        <f t="shared" si="22"/>
        <v>1.4</v>
      </c>
    </row>
    <row r="62" spans="1:15" ht="15" thickBot="1">
      <c r="A62" s="1469" t="s">
        <v>227</v>
      </c>
      <c r="B62" s="1473" t="s">
        <v>228</v>
      </c>
      <c r="C62" s="1473" t="s">
        <v>229</v>
      </c>
      <c r="D62" s="490" t="s">
        <v>228</v>
      </c>
      <c r="E62" s="45">
        <f t="shared" ref="E62:O62" si="23">E9/E36</f>
        <v>1.1000000000000001</v>
      </c>
      <c r="F62" s="45">
        <f t="shared" si="23"/>
        <v>1</v>
      </c>
      <c r="G62" s="45">
        <f t="shared" si="23"/>
        <v>1.5</v>
      </c>
      <c r="H62" s="45">
        <f t="shared" si="23"/>
        <v>3.4</v>
      </c>
      <c r="I62" s="45">
        <f t="shared" si="23"/>
        <v>1.2</v>
      </c>
      <c r="J62" s="45">
        <f t="shared" si="23"/>
        <v>1</v>
      </c>
      <c r="K62" s="45">
        <f t="shared" si="23"/>
        <v>1.1000000000000001</v>
      </c>
      <c r="L62" s="45">
        <f t="shared" si="23"/>
        <v>1.1000000000000001</v>
      </c>
      <c r="M62" s="45">
        <v>0</v>
      </c>
      <c r="N62" s="45">
        <f t="shared" si="23"/>
        <v>1</v>
      </c>
      <c r="O62" s="45">
        <f t="shared" si="23"/>
        <v>1.3</v>
      </c>
    </row>
    <row r="63" spans="1:15">
      <c r="A63" s="1470"/>
      <c r="B63" s="1472"/>
      <c r="C63" s="1472"/>
      <c r="D63" s="493" t="s">
        <v>230</v>
      </c>
      <c r="E63" s="45">
        <f t="shared" ref="E63:O63" si="24">E10/E37</f>
        <v>1.2</v>
      </c>
      <c r="F63" s="45">
        <f t="shared" si="24"/>
        <v>1</v>
      </c>
      <c r="G63" s="45">
        <f t="shared" si="24"/>
        <v>1.5</v>
      </c>
      <c r="H63" s="45">
        <v>0</v>
      </c>
      <c r="I63" s="45">
        <f t="shared" si="24"/>
        <v>1.3</v>
      </c>
      <c r="J63" s="45">
        <f t="shared" si="24"/>
        <v>1</v>
      </c>
      <c r="K63" s="45">
        <f t="shared" si="24"/>
        <v>1.2</v>
      </c>
      <c r="L63" s="45">
        <f t="shared" si="24"/>
        <v>1.1000000000000001</v>
      </c>
      <c r="M63" s="45">
        <f t="shared" si="24"/>
        <v>1</v>
      </c>
      <c r="N63" s="45">
        <f t="shared" si="24"/>
        <v>1</v>
      </c>
      <c r="O63" s="45">
        <f t="shared" si="24"/>
        <v>1.4</v>
      </c>
    </row>
    <row r="64" spans="1:15">
      <c r="A64" s="1470"/>
      <c r="B64" s="1472"/>
      <c r="C64" s="1472"/>
      <c r="D64" s="493" t="s">
        <v>231</v>
      </c>
      <c r="E64" s="45">
        <f t="shared" ref="E64:O64" si="25">E11/E38</f>
        <v>1.1000000000000001</v>
      </c>
      <c r="F64" s="45">
        <f t="shared" si="25"/>
        <v>1</v>
      </c>
      <c r="G64" s="45">
        <f t="shared" si="25"/>
        <v>1.6</v>
      </c>
      <c r="H64" s="45">
        <f t="shared" si="25"/>
        <v>2.1</v>
      </c>
      <c r="I64" s="45">
        <f t="shared" si="25"/>
        <v>1.3</v>
      </c>
      <c r="J64" s="45">
        <f t="shared" si="25"/>
        <v>1</v>
      </c>
      <c r="K64" s="45">
        <f t="shared" si="25"/>
        <v>1.6</v>
      </c>
      <c r="L64" s="45">
        <f t="shared" si="25"/>
        <v>1</v>
      </c>
      <c r="M64" s="45">
        <v>0</v>
      </c>
      <c r="N64" s="45">
        <f t="shared" si="25"/>
        <v>1</v>
      </c>
      <c r="O64" s="45">
        <f t="shared" si="25"/>
        <v>1.5</v>
      </c>
    </row>
    <row r="65" spans="1:15">
      <c r="A65" s="1470"/>
      <c r="B65" s="1472"/>
      <c r="C65" s="1472"/>
      <c r="D65" s="493" t="s">
        <v>232</v>
      </c>
      <c r="E65" s="45">
        <f t="shared" ref="E65:O65" si="26">E12/E39</f>
        <v>1</v>
      </c>
      <c r="F65" s="45">
        <f t="shared" si="26"/>
        <v>1.1000000000000001</v>
      </c>
      <c r="G65" s="45">
        <f t="shared" si="26"/>
        <v>1.5</v>
      </c>
      <c r="H65" s="45">
        <f t="shared" si="26"/>
        <v>1.4</v>
      </c>
      <c r="I65" s="45">
        <f t="shared" si="26"/>
        <v>1</v>
      </c>
      <c r="J65" s="45">
        <f t="shared" si="26"/>
        <v>1</v>
      </c>
      <c r="K65" s="45">
        <f t="shared" si="26"/>
        <v>1</v>
      </c>
      <c r="L65" s="45">
        <f t="shared" si="26"/>
        <v>1.2</v>
      </c>
      <c r="M65" s="45">
        <f t="shared" si="26"/>
        <v>1</v>
      </c>
      <c r="N65" s="45">
        <f t="shared" si="26"/>
        <v>1</v>
      </c>
      <c r="O65" s="45">
        <f t="shared" si="26"/>
        <v>1.3</v>
      </c>
    </row>
    <row r="66" spans="1:15">
      <c r="A66" s="1470"/>
      <c r="B66" s="503"/>
      <c r="C66" s="503"/>
      <c r="D66" s="493"/>
      <c r="E66" s="45">
        <f t="shared" ref="E66:O66" si="27">E13/E40</f>
        <v>3.4</v>
      </c>
      <c r="F66" s="45">
        <f t="shared" si="27"/>
        <v>6.1</v>
      </c>
      <c r="G66" s="45">
        <f t="shared" si="27"/>
        <v>2</v>
      </c>
      <c r="H66" s="45">
        <f t="shared" si="27"/>
        <v>1.9</v>
      </c>
      <c r="I66" s="45">
        <f t="shared" si="27"/>
        <v>3.2</v>
      </c>
      <c r="J66" s="45">
        <f t="shared" si="27"/>
        <v>2.1</v>
      </c>
      <c r="K66" s="45">
        <f t="shared" si="27"/>
        <v>3.1</v>
      </c>
      <c r="L66" s="45">
        <f t="shared" si="27"/>
        <v>14.6</v>
      </c>
      <c r="M66" s="45">
        <f t="shared" si="27"/>
        <v>1.3</v>
      </c>
      <c r="N66" s="45">
        <f t="shared" si="27"/>
        <v>1.9</v>
      </c>
      <c r="O66" s="45">
        <f t="shared" si="27"/>
        <v>2.9</v>
      </c>
    </row>
    <row r="67" spans="1:15">
      <c r="A67" s="1470"/>
      <c r="B67" s="1474" t="s">
        <v>230</v>
      </c>
      <c r="C67" s="1474" t="s">
        <v>229</v>
      </c>
      <c r="D67" s="493" t="s">
        <v>228</v>
      </c>
      <c r="E67" s="45">
        <f t="shared" ref="E67:O67" si="28">E14/E41</f>
        <v>3.4</v>
      </c>
      <c r="F67" s="45">
        <f t="shared" si="28"/>
        <v>6.3</v>
      </c>
      <c r="G67" s="45">
        <f t="shared" si="28"/>
        <v>2.2999999999999998</v>
      </c>
      <c r="H67" s="45">
        <f t="shared" si="28"/>
        <v>1.5</v>
      </c>
      <c r="I67" s="45">
        <f t="shared" si="28"/>
        <v>2.9</v>
      </c>
      <c r="J67" s="45">
        <f t="shared" si="28"/>
        <v>1.2</v>
      </c>
      <c r="K67" s="45">
        <f t="shared" si="28"/>
        <v>3.6</v>
      </c>
      <c r="L67" s="45">
        <f t="shared" si="28"/>
        <v>6.5</v>
      </c>
      <c r="M67" s="45">
        <f t="shared" si="28"/>
        <v>1.2</v>
      </c>
      <c r="N67" s="45">
        <f t="shared" si="28"/>
        <v>2.9</v>
      </c>
      <c r="O67" s="45">
        <f t="shared" si="28"/>
        <v>2.9</v>
      </c>
    </row>
    <row r="68" spans="1:15">
      <c r="A68" s="1470"/>
      <c r="B68" s="1472"/>
      <c r="C68" s="1472"/>
      <c r="D68" s="493" t="s">
        <v>230</v>
      </c>
      <c r="E68" s="45">
        <f t="shared" ref="E68:O68" si="29">E15/E42</f>
        <v>3.3</v>
      </c>
      <c r="F68" s="45">
        <f t="shared" si="29"/>
        <v>6.6</v>
      </c>
      <c r="G68" s="45">
        <f t="shared" si="29"/>
        <v>1.9</v>
      </c>
      <c r="H68" s="45">
        <f t="shared" si="29"/>
        <v>2.1</v>
      </c>
      <c r="I68" s="45">
        <f t="shared" si="29"/>
        <v>3.4</v>
      </c>
      <c r="J68" s="45">
        <f t="shared" si="29"/>
        <v>2.4</v>
      </c>
      <c r="K68" s="45">
        <f t="shared" si="29"/>
        <v>2.7</v>
      </c>
      <c r="L68" s="45">
        <f t="shared" si="29"/>
        <v>4.7</v>
      </c>
      <c r="M68" s="45">
        <f t="shared" si="29"/>
        <v>1.4</v>
      </c>
      <c r="N68" s="45">
        <f t="shared" si="29"/>
        <v>2.2000000000000002</v>
      </c>
      <c r="O68" s="45">
        <f t="shared" si="29"/>
        <v>2.8</v>
      </c>
    </row>
    <row r="69" spans="1:15">
      <c r="A69" s="1470"/>
      <c r="B69" s="1472"/>
      <c r="C69" s="1472"/>
      <c r="D69" s="493" t="s">
        <v>231</v>
      </c>
      <c r="E69" s="45">
        <f t="shared" ref="E69:O69" si="30">E16/E43</f>
        <v>3.6</v>
      </c>
      <c r="F69" s="45">
        <f t="shared" si="30"/>
        <v>5.0999999999999996</v>
      </c>
      <c r="G69" s="45">
        <f t="shared" si="30"/>
        <v>2.1</v>
      </c>
      <c r="H69" s="45">
        <f t="shared" si="30"/>
        <v>4.0999999999999996</v>
      </c>
      <c r="I69" s="45">
        <f t="shared" si="30"/>
        <v>4</v>
      </c>
      <c r="J69" s="45">
        <f t="shared" si="30"/>
        <v>2.7</v>
      </c>
      <c r="K69" s="45">
        <f t="shared" si="30"/>
        <v>3.8</v>
      </c>
      <c r="L69" s="45">
        <f t="shared" si="30"/>
        <v>236.3</v>
      </c>
      <c r="M69" s="45">
        <f t="shared" si="30"/>
        <v>1</v>
      </c>
      <c r="N69" s="45">
        <f t="shared" si="30"/>
        <v>3.2</v>
      </c>
      <c r="O69" s="45">
        <f t="shared" si="30"/>
        <v>3.2</v>
      </c>
    </row>
    <row r="70" spans="1:15">
      <c r="A70" s="1470"/>
      <c r="B70" s="1472"/>
      <c r="C70" s="1472"/>
      <c r="D70" s="493" t="s">
        <v>232</v>
      </c>
      <c r="E70" s="45">
        <f t="shared" ref="E70:O70" si="31">E17/E44</f>
        <v>3.2</v>
      </c>
      <c r="F70" s="45">
        <f t="shared" si="31"/>
        <v>5.4</v>
      </c>
      <c r="G70" s="45">
        <f t="shared" si="31"/>
        <v>2.1</v>
      </c>
      <c r="H70" s="45">
        <f t="shared" si="31"/>
        <v>2.4</v>
      </c>
      <c r="I70" s="45">
        <f t="shared" si="31"/>
        <v>2.7</v>
      </c>
      <c r="J70" s="45">
        <f t="shared" si="31"/>
        <v>1.8</v>
      </c>
      <c r="K70" s="45">
        <f t="shared" si="31"/>
        <v>3</v>
      </c>
      <c r="L70" s="45">
        <f t="shared" si="31"/>
        <v>1</v>
      </c>
      <c r="M70" s="45">
        <f t="shared" si="31"/>
        <v>2.1</v>
      </c>
      <c r="N70" s="45">
        <f t="shared" si="31"/>
        <v>1.4</v>
      </c>
      <c r="O70" s="45">
        <f t="shared" si="31"/>
        <v>2.8</v>
      </c>
    </row>
    <row r="71" spans="1:15">
      <c r="A71" s="1470"/>
      <c r="B71" s="503"/>
      <c r="C71" s="503"/>
      <c r="D71" s="493"/>
      <c r="E71" s="45">
        <f t="shared" ref="E71:O71" si="32">E18/E45</f>
        <v>4.8</v>
      </c>
      <c r="F71" s="45">
        <f t="shared" si="32"/>
        <v>2.7</v>
      </c>
      <c r="G71" s="45">
        <f t="shared" si="32"/>
        <v>3</v>
      </c>
      <c r="H71" s="45">
        <f t="shared" si="32"/>
        <v>2.4</v>
      </c>
      <c r="I71" s="45">
        <f t="shared" si="32"/>
        <v>2.8</v>
      </c>
      <c r="J71" s="45">
        <f t="shared" si="32"/>
        <v>2.9</v>
      </c>
      <c r="K71" s="45">
        <f t="shared" si="32"/>
        <v>2.4</v>
      </c>
      <c r="L71" s="45">
        <f t="shared" si="32"/>
        <v>2.7</v>
      </c>
      <c r="M71" s="45">
        <f t="shared" si="32"/>
        <v>1.7</v>
      </c>
      <c r="N71" s="45">
        <f t="shared" si="32"/>
        <v>3.8</v>
      </c>
      <c r="O71" s="45">
        <f t="shared" si="32"/>
        <v>2.6</v>
      </c>
    </row>
    <row r="72" spans="1:15">
      <c r="A72" s="1470"/>
      <c r="B72" s="1474" t="s">
        <v>231</v>
      </c>
      <c r="C72" s="1474" t="s">
        <v>229</v>
      </c>
      <c r="D72" s="493" t="s">
        <v>228</v>
      </c>
      <c r="E72" s="45">
        <f t="shared" ref="E72:O72" si="33">E19/E46</f>
        <v>2</v>
      </c>
      <c r="F72" s="45">
        <f t="shared" si="33"/>
        <v>1.5</v>
      </c>
      <c r="G72" s="45">
        <f t="shared" si="33"/>
        <v>1.7</v>
      </c>
      <c r="H72" s="45">
        <f t="shared" si="33"/>
        <v>1.9</v>
      </c>
      <c r="I72" s="45">
        <f t="shared" si="33"/>
        <v>2.2999999999999998</v>
      </c>
      <c r="J72" s="45">
        <f t="shared" si="33"/>
        <v>2.1</v>
      </c>
      <c r="K72" s="45">
        <f t="shared" si="33"/>
        <v>2.1</v>
      </c>
      <c r="L72" s="45">
        <f t="shared" si="33"/>
        <v>2.5</v>
      </c>
      <c r="M72" s="45">
        <f t="shared" si="33"/>
        <v>1.6</v>
      </c>
      <c r="N72" s="45">
        <f t="shared" si="33"/>
        <v>3.1</v>
      </c>
      <c r="O72" s="45">
        <f t="shared" si="33"/>
        <v>2.2000000000000002</v>
      </c>
    </row>
    <row r="73" spans="1:15">
      <c r="A73" s="1470"/>
      <c r="B73" s="1472"/>
      <c r="C73" s="1472"/>
      <c r="D73" s="493" t="s">
        <v>230</v>
      </c>
      <c r="E73" s="45">
        <f t="shared" ref="E73:O73" si="34">E20/E47</f>
        <v>2</v>
      </c>
      <c r="F73" s="45">
        <f t="shared" si="34"/>
        <v>2.2999999999999998</v>
      </c>
      <c r="G73" s="45">
        <f t="shared" si="34"/>
        <v>1.5</v>
      </c>
      <c r="H73" s="45">
        <f t="shared" si="34"/>
        <v>2</v>
      </c>
      <c r="I73" s="45">
        <f t="shared" si="34"/>
        <v>2.5</v>
      </c>
      <c r="J73" s="45">
        <f t="shared" si="34"/>
        <v>2.8</v>
      </c>
      <c r="K73" s="45">
        <f t="shared" si="34"/>
        <v>1.9</v>
      </c>
      <c r="L73" s="45">
        <f t="shared" si="34"/>
        <v>2.4</v>
      </c>
      <c r="M73" s="45">
        <f t="shared" si="34"/>
        <v>1.6</v>
      </c>
      <c r="N73" s="45">
        <f t="shared" si="34"/>
        <v>2</v>
      </c>
      <c r="O73" s="45">
        <f t="shared" si="34"/>
        <v>2.1</v>
      </c>
    </row>
    <row r="74" spans="1:15">
      <c r="A74" s="1470"/>
      <c r="B74" s="1472"/>
      <c r="C74" s="1472"/>
      <c r="D74" s="493" t="s">
        <v>231</v>
      </c>
      <c r="E74" s="45">
        <f t="shared" ref="E74:O74" si="35">E21/E48</f>
        <v>1.7</v>
      </c>
      <c r="F74" s="45">
        <f t="shared" si="35"/>
        <v>3.4</v>
      </c>
      <c r="G74" s="45">
        <f t="shared" si="35"/>
        <v>4.5999999999999996</v>
      </c>
      <c r="H74" s="45">
        <f t="shared" si="35"/>
        <v>2.4</v>
      </c>
      <c r="I74" s="45">
        <f t="shared" si="35"/>
        <v>3.5</v>
      </c>
      <c r="J74" s="45">
        <f t="shared" si="35"/>
        <v>5.6</v>
      </c>
      <c r="K74" s="45">
        <f t="shared" si="35"/>
        <v>2.9</v>
      </c>
      <c r="L74" s="45">
        <f t="shared" si="35"/>
        <v>3.2</v>
      </c>
      <c r="M74" s="45">
        <f t="shared" si="35"/>
        <v>1.6</v>
      </c>
      <c r="N74" s="45">
        <f t="shared" si="35"/>
        <v>4.3</v>
      </c>
      <c r="O74" s="45">
        <f t="shared" si="35"/>
        <v>3.3</v>
      </c>
    </row>
    <row r="75" spans="1:15">
      <c r="A75" s="1470"/>
      <c r="B75" s="1472"/>
      <c r="C75" s="1472"/>
      <c r="D75" s="493" t="s">
        <v>232</v>
      </c>
      <c r="E75" s="45">
        <f t="shared" ref="E75:O75" si="36">E22/E49</f>
        <v>5.5</v>
      </c>
      <c r="F75" s="45">
        <f t="shared" si="36"/>
        <v>2.9</v>
      </c>
      <c r="G75" s="45">
        <f t="shared" si="36"/>
        <v>3</v>
      </c>
      <c r="H75" s="45">
        <f t="shared" si="36"/>
        <v>3.1</v>
      </c>
      <c r="I75" s="45">
        <f t="shared" si="36"/>
        <v>2.9</v>
      </c>
      <c r="J75" s="45">
        <f t="shared" si="36"/>
        <v>3</v>
      </c>
      <c r="K75" s="45">
        <f t="shared" si="36"/>
        <v>3.4</v>
      </c>
      <c r="L75" s="45">
        <f t="shared" si="36"/>
        <v>3.6</v>
      </c>
      <c r="M75" s="45">
        <f t="shared" si="36"/>
        <v>3.7</v>
      </c>
      <c r="N75" s="45">
        <f t="shared" si="36"/>
        <v>5.5</v>
      </c>
      <c r="O75" s="45">
        <f t="shared" si="36"/>
        <v>3.3</v>
      </c>
    </row>
    <row r="76" spans="1:15">
      <c r="A76" s="1470"/>
      <c r="B76" s="503"/>
      <c r="C76" s="503"/>
      <c r="D76" s="493"/>
      <c r="E76" s="45">
        <f t="shared" ref="E76:O76" si="37">E23/E50</f>
        <v>1.7</v>
      </c>
      <c r="F76" s="45">
        <f t="shared" si="37"/>
        <v>4.9000000000000004</v>
      </c>
      <c r="G76" s="45">
        <f t="shared" si="37"/>
        <v>1.8</v>
      </c>
      <c r="H76" s="45">
        <f t="shared" si="37"/>
        <v>2.7</v>
      </c>
      <c r="I76" s="45">
        <f t="shared" si="37"/>
        <v>2.6</v>
      </c>
      <c r="J76" s="45">
        <f t="shared" si="37"/>
        <v>3.2</v>
      </c>
      <c r="K76" s="45">
        <f t="shared" si="37"/>
        <v>2.9</v>
      </c>
      <c r="L76" s="45">
        <f t="shared" si="37"/>
        <v>2</v>
      </c>
      <c r="M76" s="45">
        <f t="shared" si="37"/>
        <v>3</v>
      </c>
      <c r="N76" s="45">
        <f t="shared" si="37"/>
        <v>2.5</v>
      </c>
      <c r="O76" s="45">
        <f t="shared" si="37"/>
        <v>2.5</v>
      </c>
    </row>
    <row r="77" spans="1:15" ht="15" thickBot="1">
      <c r="A77" s="1470"/>
      <c r="B77" s="1475" t="s">
        <v>232</v>
      </c>
      <c r="C77" s="1475" t="s">
        <v>229</v>
      </c>
      <c r="D77" s="493" t="s">
        <v>228</v>
      </c>
      <c r="E77" s="45">
        <f t="shared" ref="E77:O77" si="38">E24/E51</f>
        <v>1.5</v>
      </c>
      <c r="F77" s="45">
        <f t="shared" si="38"/>
        <v>1.4</v>
      </c>
      <c r="G77" s="45">
        <f t="shared" si="38"/>
        <v>1.7</v>
      </c>
      <c r="H77" s="45">
        <f t="shared" si="38"/>
        <v>2.2999999999999998</v>
      </c>
      <c r="I77" s="45">
        <f t="shared" si="38"/>
        <v>2.6</v>
      </c>
      <c r="J77" s="45">
        <f t="shared" si="38"/>
        <v>3</v>
      </c>
      <c r="K77" s="45">
        <f t="shared" si="38"/>
        <v>2.9</v>
      </c>
      <c r="L77" s="45">
        <f t="shared" si="38"/>
        <v>2.2999999999999998</v>
      </c>
      <c r="M77" s="45">
        <f t="shared" si="38"/>
        <v>3.2</v>
      </c>
      <c r="N77" s="45">
        <f t="shared" si="38"/>
        <v>2.4</v>
      </c>
      <c r="O77" s="45">
        <f t="shared" si="38"/>
        <v>2.5</v>
      </c>
    </row>
    <row r="78" spans="1:15">
      <c r="A78" s="1470"/>
      <c r="B78" s="1472"/>
      <c r="C78" s="1472"/>
      <c r="D78" s="493" t="s">
        <v>230</v>
      </c>
      <c r="E78" s="45">
        <f t="shared" ref="E78:O78" si="39">E25/E52</f>
        <v>1.6</v>
      </c>
      <c r="F78" s="45">
        <f t="shared" si="39"/>
        <v>5.2</v>
      </c>
      <c r="G78" s="45">
        <f t="shared" si="39"/>
        <v>2</v>
      </c>
      <c r="H78" s="45">
        <f t="shared" si="39"/>
        <v>2.7</v>
      </c>
      <c r="I78" s="45">
        <f t="shared" si="39"/>
        <v>2.8</v>
      </c>
      <c r="J78" s="45">
        <f t="shared" si="39"/>
        <v>3.1</v>
      </c>
      <c r="K78" s="45">
        <f t="shared" si="39"/>
        <v>2.8</v>
      </c>
      <c r="L78" s="45">
        <f t="shared" si="39"/>
        <v>2</v>
      </c>
      <c r="M78" s="45">
        <f t="shared" si="39"/>
        <v>2.7</v>
      </c>
      <c r="N78" s="45">
        <f t="shared" si="39"/>
        <v>3</v>
      </c>
      <c r="O78" s="45">
        <f t="shared" si="39"/>
        <v>2.5</v>
      </c>
    </row>
    <row r="79" spans="1:15">
      <c r="A79" s="1470"/>
      <c r="B79" s="1472"/>
      <c r="C79" s="1472"/>
      <c r="D79" s="493" t="s">
        <v>231</v>
      </c>
      <c r="E79" s="45">
        <f t="shared" ref="E79:O79" si="40">E26/E53</f>
        <v>1.6</v>
      </c>
      <c r="F79" s="45">
        <f t="shared" si="40"/>
        <v>2.7</v>
      </c>
      <c r="G79" s="45">
        <f t="shared" si="40"/>
        <v>1.9</v>
      </c>
      <c r="H79" s="45">
        <f t="shared" si="40"/>
        <v>3</v>
      </c>
      <c r="I79" s="45">
        <f t="shared" si="40"/>
        <v>3.3</v>
      </c>
      <c r="J79" s="45">
        <f t="shared" si="40"/>
        <v>3.7</v>
      </c>
      <c r="K79" s="45">
        <f t="shared" si="40"/>
        <v>3.1</v>
      </c>
      <c r="L79" s="45">
        <f t="shared" si="40"/>
        <v>1.6</v>
      </c>
      <c r="M79" s="45">
        <f t="shared" si="40"/>
        <v>2</v>
      </c>
      <c r="N79" s="45">
        <f t="shared" si="40"/>
        <v>3.1</v>
      </c>
      <c r="O79" s="45">
        <f t="shared" si="40"/>
        <v>2.2999999999999998</v>
      </c>
    </row>
    <row r="80" spans="1:15" ht="15" thickBot="1">
      <c r="A80" s="1466"/>
      <c r="B80" s="1467"/>
      <c r="C80" s="1467"/>
      <c r="D80" s="496" t="s">
        <v>232</v>
      </c>
      <c r="E80" s="45">
        <f t="shared" ref="E80:O80" si="41">E27/E54</f>
        <v>1.9</v>
      </c>
      <c r="F80" s="45">
        <f t="shared" si="41"/>
        <v>2.1</v>
      </c>
      <c r="G80" s="45">
        <f t="shared" si="41"/>
        <v>1.7</v>
      </c>
      <c r="H80" s="45">
        <f t="shared" si="41"/>
        <v>2.8</v>
      </c>
      <c r="I80" s="45">
        <f t="shared" si="41"/>
        <v>2.4</v>
      </c>
      <c r="J80" s="45">
        <f t="shared" si="41"/>
        <v>3.3</v>
      </c>
      <c r="K80" s="45">
        <f t="shared" si="41"/>
        <v>2.8</v>
      </c>
      <c r="L80" s="45">
        <f t="shared" si="41"/>
        <v>2.2000000000000002</v>
      </c>
      <c r="M80" s="45">
        <f t="shared" si="41"/>
        <v>3</v>
      </c>
      <c r="N80" s="45">
        <f t="shared" si="41"/>
        <v>2.8</v>
      </c>
      <c r="O80" s="45">
        <f t="shared" si="41"/>
        <v>2.5</v>
      </c>
    </row>
  </sheetData>
  <mergeCells count="29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  <mergeCell ref="A28:D29"/>
    <mergeCell ref="A36:A54"/>
    <mergeCell ref="B36:B39"/>
    <mergeCell ref="C36:C39"/>
    <mergeCell ref="B41:B44"/>
    <mergeCell ref="C41:C44"/>
    <mergeCell ref="B46:B49"/>
    <mergeCell ref="C46:C49"/>
    <mergeCell ref="B51:B54"/>
    <mergeCell ref="C51:C54"/>
    <mergeCell ref="A62:A80"/>
    <mergeCell ref="B62:B65"/>
    <mergeCell ref="C62:C65"/>
    <mergeCell ref="B67:B70"/>
    <mergeCell ref="C67:C70"/>
    <mergeCell ref="B72:B75"/>
    <mergeCell ref="C72:C75"/>
    <mergeCell ref="B77:B80"/>
    <mergeCell ref="C77:C8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7"/>
  <sheetViews>
    <sheetView rightToLeft="1" view="pageBreakPreview" zoomScaleSheetLayoutView="100" workbookViewId="0">
      <selection activeCell="H11" sqref="H11"/>
    </sheetView>
  </sheetViews>
  <sheetFormatPr defaultColWidth="9" defaultRowHeight="14.25"/>
  <cols>
    <col min="1" max="1" width="7.625" style="772" bestFit="1" customWidth="1"/>
    <col min="2" max="2" width="6.625" style="772" bestFit="1" customWidth="1"/>
    <col min="3" max="3" width="7.875" style="772" bestFit="1" customWidth="1"/>
    <col min="4" max="4" width="7.625" style="772" bestFit="1" customWidth="1"/>
    <col min="5" max="5" width="7.875" style="772" bestFit="1" customWidth="1"/>
    <col min="6" max="6" width="8.75" style="772" bestFit="1" customWidth="1"/>
    <col min="7" max="7" width="8.25" style="772" customWidth="1"/>
    <col min="8" max="8" width="9.625" style="772" bestFit="1" customWidth="1"/>
    <col min="9" max="9" width="8.75" style="772" bestFit="1" customWidth="1"/>
    <col min="10" max="10" width="9.5" style="772" bestFit="1" customWidth="1"/>
    <col min="11" max="11" width="7.875" style="772" bestFit="1" customWidth="1"/>
    <col min="12" max="12" width="9.125" style="772" bestFit="1" customWidth="1"/>
    <col min="13" max="13" width="8.75" style="772" bestFit="1" customWidth="1"/>
    <col min="14" max="14" width="10" style="772" bestFit="1" customWidth="1"/>
    <col min="15" max="16384" width="9" style="772"/>
  </cols>
  <sheetData>
    <row r="1" spans="1:16" ht="21" customHeight="1">
      <c r="A1" s="1102" t="s">
        <v>367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</row>
    <row r="2" spans="1:16" ht="19.5" customHeight="1">
      <c r="A2" s="1147" t="s">
        <v>368</v>
      </c>
      <c r="B2" s="1147"/>
      <c r="C2" s="1147"/>
      <c r="D2" s="1147"/>
      <c r="E2" s="1147"/>
      <c r="F2" s="1147"/>
      <c r="G2" s="1147"/>
      <c r="H2" s="1147"/>
      <c r="I2" s="1147"/>
      <c r="J2" s="1147"/>
      <c r="K2" s="1147"/>
      <c r="L2" s="1147"/>
      <c r="M2" s="1147"/>
    </row>
    <row r="3" spans="1:16" ht="6" customHeight="1">
      <c r="A3" s="39"/>
    </row>
    <row r="4" spans="1:16" ht="18.75" customHeight="1">
      <c r="A4" s="1111" t="s">
        <v>9</v>
      </c>
      <c r="B4" s="1114" t="s">
        <v>8</v>
      </c>
      <c r="C4" s="1122" t="s">
        <v>61</v>
      </c>
      <c r="D4" s="1148"/>
      <c r="E4" s="1148"/>
      <c r="F4" s="1148"/>
      <c r="G4" s="1148"/>
      <c r="H4" s="1149" t="s">
        <v>147</v>
      </c>
      <c r="I4" s="1149"/>
      <c r="J4" s="1149"/>
      <c r="K4" s="1149"/>
      <c r="L4" s="1150"/>
      <c r="M4" s="1098"/>
      <c r="N4" s="1106" t="s">
        <v>0</v>
      </c>
    </row>
    <row r="5" spans="1:16" ht="47.25" customHeight="1">
      <c r="A5" s="1112"/>
      <c r="B5" s="1112"/>
      <c r="C5" s="11" t="s">
        <v>62</v>
      </c>
      <c r="D5" s="4" t="s">
        <v>64</v>
      </c>
      <c r="E5" s="4" t="s">
        <v>66</v>
      </c>
      <c r="F5" s="4" t="s">
        <v>68</v>
      </c>
      <c r="G5" s="4" t="s">
        <v>416</v>
      </c>
      <c r="H5" s="4" t="s">
        <v>71</v>
      </c>
      <c r="I5" s="4" t="s">
        <v>72</v>
      </c>
      <c r="J5" s="4" t="s">
        <v>349</v>
      </c>
      <c r="K5" s="4" t="s">
        <v>76</v>
      </c>
      <c r="L5" s="4" t="s">
        <v>77</v>
      </c>
      <c r="M5" s="835" t="s">
        <v>51</v>
      </c>
      <c r="N5" s="1136"/>
    </row>
    <row r="6" spans="1:16" ht="36">
      <c r="A6" s="1113"/>
      <c r="B6" s="819" t="s">
        <v>35</v>
      </c>
      <c r="C6" s="821" t="s">
        <v>63</v>
      </c>
      <c r="D6" s="820" t="s">
        <v>65</v>
      </c>
      <c r="E6" s="820" t="s">
        <v>67</v>
      </c>
      <c r="F6" s="820" t="s">
        <v>69</v>
      </c>
      <c r="G6" s="1095" t="s">
        <v>301</v>
      </c>
      <c r="H6" s="821" t="s">
        <v>302</v>
      </c>
      <c r="I6" s="820" t="s">
        <v>330</v>
      </c>
      <c r="J6" s="820" t="s">
        <v>342</v>
      </c>
      <c r="K6" s="820" t="s">
        <v>73</v>
      </c>
      <c r="L6" s="820" t="s">
        <v>75</v>
      </c>
      <c r="M6" s="751" t="s">
        <v>52</v>
      </c>
      <c r="N6" s="1136"/>
    </row>
    <row r="7" spans="1:16" ht="18.75" customHeight="1">
      <c r="A7" s="531" t="s">
        <v>12</v>
      </c>
      <c r="B7" s="932">
        <v>130</v>
      </c>
      <c r="C7" s="939">
        <v>2779</v>
      </c>
      <c r="D7" s="939">
        <v>173</v>
      </c>
      <c r="E7" s="939">
        <v>3499</v>
      </c>
      <c r="F7" s="939">
        <v>5357</v>
      </c>
      <c r="G7" s="939">
        <v>3905</v>
      </c>
      <c r="H7" s="939">
        <v>543</v>
      </c>
      <c r="I7" s="939">
        <v>16926</v>
      </c>
      <c r="J7" s="939">
        <v>2031</v>
      </c>
      <c r="K7" s="939">
        <v>785</v>
      </c>
      <c r="L7" s="939">
        <v>182</v>
      </c>
      <c r="M7" s="940">
        <f>SUM(C7:L7)</f>
        <v>36180</v>
      </c>
      <c r="N7" s="1045" t="s">
        <v>11</v>
      </c>
      <c r="O7" s="742"/>
    </row>
    <row r="8" spans="1:16" ht="18.75" customHeight="1">
      <c r="A8" s="822" t="s">
        <v>14</v>
      </c>
      <c r="B8" s="934">
        <v>127</v>
      </c>
      <c r="C8" s="889">
        <v>2556</v>
      </c>
      <c r="D8" s="889">
        <v>114</v>
      </c>
      <c r="E8" s="889">
        <v>3074</v>
      </c>
      <c r="F8" s="889">
        <v>8437</v>
      </c>
      <c r="G8" s="889">
        <v>4039</v>
      </c>
      <c r="H8" s="889">
        <v>867</v>
      </c>
      <c r="I8" s="889">
        <v>24531</v>
      </c>
      <c r="J8" s="889">
        <v>2599</v>
      </c>
      <c r="K8" s="889">
        <v>59</v>
      </c>
      <c r="L8" s="889">
        <v>309</v>
      </c>
      <c r="M8" s="941">
        <f t="shared" ref="M8:M18" si="0">SUM(C8:L8)</f>
        <v>46585</v>
      </c>
      <c r="N8" s="1046" t="s">
        <v>13</v>
      </c>
      <c r="O8" s="742"/>
    </row>
    <row r="9" spans="1:16" ht="18.75" customHeight="1">
      <c r="A9" s="822" t="s">
        <v>16</v>
      </c>
      <c r="B9" s="934">
        <v>125</v>
      </c>
      <c r="C9" s="889">
        <v>3193</v>
      </c>
      <c r="D9" s="889">
        <v>761</v>
      </c>
      <c r="E9" s="889">
        <v>4387</v>
      </c>
      <c r="F9" s="889">
        <v>9217</v>
      </c>
      <c r="G9" s="889">
        <v>3949</v>
      </c>
      <c r="H9" s="889">
        <v>828</v>
      </c>
      <c r="I9" s="889">
        <v>25517</v>
      </c>
      <c r="J9" s="889">
        <v>2641</v>
      </c>
      <c r="K9" s="889">
        <v>456</v>
      </c>
      <c r="L9" s="889">
        <v>251</v>
      </c>
      <c r="M9" s="941">
        <f t="shared" si="0"/>
        <v>51200</v>
      </c>
      <c r="N9" s="1046" t="s">
        <v>15</v>
      </c>
      <c r="O9" s="742"/>
    </row>
    <row r="10" spans="1:16" ht="18.75" customHeight="1">
      <c r="A10" s="822" t="s">
        <v>18</v>
      </c>
      <c r="B10" s="934">
        <v>131</v>
      </c>
      <c r="C10" s="889">
        <v>2661</v>
      </c>
      <c r="D10" s="889">
        <v>2341</v>
      </c>
      <c r="E10" s="889">
        <v>8125</v>
      </c>
      <c r="F10" s="889">
        <v>12809</v>
      </c>
      <c r="G10" s="889">
        <v>4291</v>
      </c>
      <c r="H10" s="889">
        <v>1345</v>
      </c>
      <c r="I10" s="889">
        <v>29496</v>
      </c>
      <c r="J10" s="889">
        <v>3855</v>
      </c>
      <c r="K10" s="889">
        <v>753</v>
      </c>
      <c r="L10" s="889">
        <v>279</v>
      </c>
      <c r="M10" s="941">
        <f t="shared" si="0"/>
        <v>65955</v>
      </c>
      <c r="N10" s="1046" t="s">
        <v>17</v>
      </c>
      <c r="O10" s="742"/>
      <c r="P10" s="742"/>
    </row>
    <row r="11" spans="1:16" ht="18.75" customHeight="1">
      <c r="A11" s="822" t="s">
        <v>20</v>
      </c>
      <c r="B11" s="934">
        <v>128</v>
      </c>
      <c r="C11" s="889">
        <v>2644</v>
      </c>
      <c r="D11" s="889">
        <v>423</v>
      </c>
      <c r="E11" s="889">
        <v>3988</v>
      </c>
      <c r="F11" s="889">
        <v>18133</v>
      </c>
      <c r="G11" s="889">
        <v>4318</v>
      </c>
      <c r="H11" s="889">
        <v>1602</v>
      </c>
      <c r="I11" s="889">
        <v>25334</v>
      </c>
      <c r="J11" s="889">
        <v>2242</v>
      </c>
      <c r="K11" s="889">
        <v>532</v>
      </c>
      <c r="L11" s="889">
        <v>490</v>
      </c>
      <c r="M11" s="941">
        <f t="shared" si="0"/>
        <v>59706</v>
      </c>
      <c r="N11" s="1046" t="s">
        <v>19</v>
      </c>
      <c r="O11" s="742"/>
      <c r="P11" s="742"/>
    </row>
    <row r="12" spans="1:16" ht="18.75" customHeight="1">
      <c r="A12" s="822" t="s">
        <v>22</v>
      </c>
      <c r="B12" s="934">
        <v>128</v>
      </c>
      <c r="C12" s="889">
        <v>3286</v>
      </c>
      <c r="D12" s="889">
        <v>267</v>
      </c>
      <c r="E12" s="889">
        <v>7476</v>
      </c>
      <c r="F12" s="889">
        <v>7161</v>
      </c>
      <c r="G12" s="889">
        <v>3961</v>
      </c>
      <c r="H12" s="889">
        <v>1175</v>
      </c>
      <c r="I12" s="889">
        <v>17229</v>
      </c>
      <c r="J12" s="889">
        <v>694</v>
      </c>
      <c r="K12" s="889">
        <v>266</v>
      </c>
      <c r="L12" s="889">
        <v>281</v>
      </c>
      <c r="M12" s="941">
        <f t="shared" si="0"/>
        <v>41796</v>
      </c>
      <c r="N12" s="1046" t="s">
        <v>21</v>
      </c>
      <c r="O12" s="742"/>
      <c r="P12" s="742"/>
    </row>
    <row r="13" spans="1:16" ht="18.75" customHeight="1">
      <c r="A13" s="822" t="s">
        <v>24</v>
      </c>
      <c r="B13" s="934">
        <v>126</v>
      </c>
      <c r="C13" s="889">
        <v>3876</v>
      </c>
      <c r="D13" s="889">
        <v>287</v>
      </c>
      <c r="E13" s="889">
        <v>9581</v>
      </c>
      <c r="F13" s="889">
        <v>4108</v>
      </c>
      <c r="G13" s="889">
        <v>2861</v>
      </c>
      <c r="H13" s="889">
        <v>808</v>
      </c>
      <c r="I13" s="889">
        <v>13894</v>
      </c>
      <c r="J13" s="889">
        <v>851</v>
      </c>
      <c r="K13" s="889">
        <v>860</v>
      </c>
      <c r="L13" s="889">
        <v>84</v>
      </c>
      <c r="M13" s="941">
        <f t="shared" si="0"/>
        <v>37210</v>
      </c>
      <c r="N13" s="863" t="s">
        <v>23</v>
      </c>
      <c r="O13" s="742"/>
      <c r="P13" s="742"/>
    </row>
    <row r="14" spans="1:16" ht="18.75" customHeight="1">
      <c r="A14" s="822" t="s">
        <v>26</v>
      </c>
      <c r="B14" s="934">
        <v>132</v>
      </c>
      <c r="C14" s="889">
        <v>4616</v>
      </c>
      <c r="D14" s="889">
        <v>281</v>
      </c>
      <c r="E14" s="889">
        <v>19951</v>
      </c>
      <c r="F14" s="889">
        <v>5625</v>
      </c>
      <c r="G14" s="889">
        <v>2713</v>
      </c>
      <c r="H14" s="889">
        <v>564</v>
      </c>
      <c r="I14" s="889">
        <v>17854</v>
      </c>
      <c r="J14" s="889">
        <v>643</v>
      </c>
      <c r="K14" s="889">
        <v>927</v>
      </c>
      <c r="L14" s="889">
        <v>180</v>
      </c>
      <c r="M14" s="941">
        <f t="shared" si="0"/>
        <v>53354</v>
      </c>
      <c r="N14" s="1046" t="s">
        <v>25</v>
      </c>
      <c r="O14" s="742"/>
      <c r="P14" s="742"/>
    </row>
    <row r="15" spans="1:16" ht="18.75" customHeight="1">
      <c r="A15" s="822" t="s">
        <v>28</v>
      </c>
      <c r="B15" s="934">
        <v>132</v>
      </c>
      <c r="C15" s="889">
        <v>4914</v>
      </c>
      <c r="D15" s="889">
        <v>288</v>
      </c>
      <c r="E15" s="889">
        <v>10714</v>
      </c>
      <c r="F15" s="889">
        <v>8229</v>
      </c>
      <c r="G15" s="889">
        <v>3922</v>
      </c>
      <c r="H15" s="889">
        <v>1946</v>
      </c>
      <c r="I15" s="889">
        <v>22228</v>
      </c>
      <c r="J15" s="889">
        <v>1881</v>
      </c>
      <c r="K15" s="889">
        <v>1182</v>
      </c>
      <c r="L15" s="889">
        <v>280</v>
      </c>
      <c r="M15" s="941">
        <f t="shared" si="0"/>
        <v>55584</v>
      </c>
      <c r="N15" s="1046" t="s">
        <v>27</v>
      </c>
      <c r="O15" s="742"/>
      <c r="P15" s="742"/>
    </row>
    <row r="16" spans="1:16" ht="18.75" customHeight="1">
      <c r="A16" s="822" t="s">
        <v>30</v>
      </c>
      <c r="B16" s="934">
        <v>139</v>
      </c>
      <c r="C16" s="889">
        <v>5094</v>
      </c>
      <c r="D16" s="889">
        <v>552</v>
      </c>
      <c r="E16" s="889">
        <v>4099</v>
      </c>
      <c r="F16" s="889">
        <v>15496</v>
      </c>
      <c r="G16" s="889">
        <v>8137</v>
      </c>
      <c r="H16" s="889">
        <v>3462</v>
      </c>
      <c r="I16" s="889">
        <v>42426</v>
      </c>
      <c r="J16" s="889">
        <v>3843</v>
      </c>
      <c r="K16" s="889">
        <v>1544</v>
      </c>
      <c r="L16" s="889">
        <v>428</v>
      </c>
      <c r="M16" s="941">
        <f t="shared" si="0"/>
        <v>85081</v>
      </c>
      <c r="N16" s="1046" t="s">
        <v>29</v>
      </c>
      <c r="O16" s="742"/>
      <c r="P16" s="742"/>
    </row>
    <row r="17" spans="1:16" ht="18.75" customHeight="1">
      <c r="A17" s="822" t="s">
        <v>32</v>
      </c>
      <c r="B17" s="934">
        <v>131</v>
      </c>
      <c r="C17" s="889">
        <v>6606</v>
      </c>
      <c r="D17" s="889">
        <v>198</v>
      </c>
      <c r="E17" s="889">
        <v>4718</v>
      </c>
      <c r="F17" s="889">
        <v>13989</v>
      </c>
      <c r="G17" s="889">
        <v>8151</v>
      </c>
      <c r="H17" s="889">
        <v>1561</v>
      </c>
      <c r="I17" s="889">
        <v>32072</v>
      </c>
      <c r="J17" s="889">
        <v>3116</v>
      </c>
      <c r="K17" s="889">
        <v>1039</v>
      </c>
      <c r="L17" s="889">
        <v>478</v>
      </c>
      <c r="M17" s="941">
        <f t="shared" si="0"/>
        <v>71928</v>
      </c>
      <c r="N17" s="1046" t="s">
        <v>31</v>
      </c>
      <c r="O17" s="742"/>
      <c r="P17" s="742"/>
    </row>
    <row r="18" spans="1:16" ht="18.75" customHeight="1">
      <c r="A18" s="822" t="s">
        <v>34</v>
      </c>
      <c r="B18" s="934">
        <v>130</v>
      </c>
      <c r="C18" s="889">
        <v>5382</v>
      </c>
      <c r="D18" s="889">
        <v>274</v>
      </c>
      <c r="E18" s="889">
        <v>7794</v>
      </c>
      <c r="F18" s="889">
        <v>10005</v>
      </c>
      <c r="G18" s="889">
        <v>4333</v>
      </c>
      <c r="H18" s="889">
        <v>1148</v>
      </c>
      <c r="I18" s="889">
        <v>16338</v>
      </c>
      <c r="J18" s="889">
        <v>1307</v>
      </c>
      <c r="K18" s="889">
        <v>2377</v>
      </c>
      <c r="L18" s="889">
        <v>207</v>
      </c>
      <c r="M18" s="941">
        <f t="shared" si="0"/>
        <v>49165</v>
      </c>
      <c r="N18" s="1046" t="s">
        <v>33</v>
      </c>
      <c r="O18" s="742"/>
      <c r="P18" s="742"/>
    </row>
    <row r="19" spans="1:16" ht="18.75" customHeight="1">
      <c r="A19" s="47" t="s">
        <v>51</v>
      </c>
      <c r="B19" s="935"/>
      <c r="C19" s="942">
        <f>SUM(C7:C18)</f>
        <v>47607</v>
      </c>
      <c r="D19" s="942">
        <f t="shared" ref="D19:M19" si="1">SUM(D7:D18)</f>
        <v>5959</v>
      </c>
      <c r="E19" s="942">
        <f t="shared" si="1"/>
        <v>87406</v>
      </c>
      <c r="F19" s="942">
        <f t="shared" si="1"/>
        <v>118566</v>
      </c>
      <c r="G19" s="942">
        <f t="shared" si="1"/>
        <v>54580</v>
      </c>
      <c r="H19" s="942">
        <f t="shared" si="1"/>
        <v>15849</v>
      </c>
      <c r="I19" s="942">
        <f t="shared" si="1"/>
        <v>283845</v>
      </c>
      <c r="J19" s="942">
        <f t="shared" si="1"/>
        <v>25703</v>
      </c>
      <c r="K19" s="942">
        <f t="shared" si="1"/>
        <v>10780</v>
      </c>
      <c r="L19" s="942">
        <f t="shared" si="1"/>
        <v>3449</v>
      </c>
      <c r="M19" s="943">
        <f t="shared" si="1"/>
        <v>653744</v>
      </c>
      <c r="N19" s="1047" t="s">
        <v>52</v>
      </c>
      <c r="O19" s="742"/>
      <c r="P19" s="742"/>
    </row>
    <row r="20" spans="1:16" s="818" customFormat="1" ht="5.0999999999999996" customHeight="1">
      <c r="A20" s="43"/>
      <c r="B20" s="44"/>
      <c r="C20" s="201"/>
      <c r="D20" s="201"/>
      <c r="E20" s="201"/>
      <c r="F20" s="201"/>
      <c r="G20" s="60"/>
      <c r="H20" s="60"/>
      <c r="I20" s="60"/>
      <c r="J20" s="60"/>
      <c r="K20" s="60"/>
      <c r="L20" s="60"/>
      <c r="M20" s="60"/>
    </row>
    <row r="23" spans="1:16">
      <c r="A23" s="274"/>
      <c r="B23" s="274"/>
      <c r="C23" s="274"/>
      <c r="D23" s="274"/>
      <c r="E23" s="274"/>
      <c r="F23" s="274"/>
      <c r="G23" s="275"/>
      <c r="H23" s="275"/>
      <c r="I23" s="275"/>
      <c r="J23" s="275"/>
      <c r="K23" s="275"/>
      <c r="L23" s="275"/>
      <c r="M23" s="274"/>
    </row>
    <row r="24" spans="1:16">
      <c r="B24" s="742"/>
      <c r="I24" s="869"/>
    </row>
    <row r="27" spans="1:16">
      <c r="H27" s="853"/>
    </row>
  </sheetData>
  <mergeCells count="7">
    <mergeCell ref="N4:N6"/>
    <mergeCell ref="A1:M1"/>
    <mergeCell ref="A2:M2"/>
    <mergeCell ref="A4:A6"/>
    <mergeCell ref="B4:B5"/>
    <mergeCell ref="C4:G4"/>
    <mergeCell ref="H4:L4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M16"/>
  <sheetViews>
    <sheetView rightToLeft="1" workbookViewId="0">
      <selection activeCell="A18" sqref="A18"/>
    </sheetView>
  </sheetViews>
  <sheetFormatPr defaultRowHeight="14.25"/>
  <cols>
    <col min="4" max="4" width="9.125" bestFit="1" customWidth="1"/>
    <col min="5" max="5" width="11.25" customWidth="1"/>
    <col min="6" max="6" width="9.125" bestFit="1" customWidth="1"/>
    <col min="7" max="8" width="11.25" customWidth="1"/>
    <col min="9" max="10" width="9.125" bestFit="1" customWidth="1"/>
    <col min="12" max="12" width="9.125" bestFit="1" customWidth="1"/>
  </cols>
  <sheetData>
    <row r="1" spans="1:13" ht="24.75" customHeight="1" thickBot="1">
      <c r="A1" s="1488" t="s">
        <v>86</v>
      </c>
      <c r="B1" s="1489"/>
      <c r="C1" s="532" t="s">
        <v>278</v>
      </c>
      <c r="D1" s="539" t="s">
        <v>267</v>
      </c>
      <c r="E1" s="540" t="s">
        <v>265</v>
      </c>
      <c r="F1" s="547" t="s">
        <v>279</v>
      </c>
      <c r="G1" s="548" t="s">
        <v>280</v>
      </c>
      <c r="H1" s="553"/>
      <c r="I1" s="549" t="s">
        <v>266</v>
      </c>
      <c r="J1" s="558" t="s">
        <v>291</v>
      </c>
      <c r="K1" s="558" t="s">
        <v>165</v>
      </c>
    </row>
    <row r="2" spans="1:13" ht="15" thickBot="1">
      <c r="A2" s="542"/>
      <c r="B2" s="541"/>
      <c r="C2" s="543"/>
      <c r="D2" s="544"/>
      <c r="E2" s="545"/>
      <c r="F2" s="550" t="s">
        <v>226</v>
      </c>
      <c r="G2" s="551" t="s">
        <v>226</v>
      </c>
      <c r="H2" s="554"/>
      <c r="I2" s="552" t="s">
        <v>226</v>
      </c>
    </row>
    <row r="3" spans="1:13" ht="15" thickBot="1">
      <c r="A3" s="1490" t="s">
        <v>243</v>
      </c>
      <c r="B3" s="533" t="s">
        <v>244</v>
      </c>
      <c r="C3" s="534">
        <v>114</v>
      </c>
      <c r="D3" s="327">
        <v>6616</v>
      </c>
      <c r="E3" s="329">
        <v>14651</v>
      </c>
      <c r="F3" s="126">
        <v>39307</v>
      </c>
      <c r="G3" s="127">
        <v>94189</v>
      </c>
      <c r="H3" s="555">
        <v>31</v>
      </c>
      <c r="I3" s="128">
        <v>38801</v>
      </c>
      <c r="J3" s="274">
        <f>I3/H3</f>
        <v>1251.5999999999999</v>
      </c>
      <c r="K3" s="45">
        <f>J3/D3*100</f>
        <v>18.899999999999999</v>
      </c>
      <c r="L3" s="274">
        <f>G3/H3</f>
        <v>3038.4</v>
      </c>
      <c r="M3" s="45">
        <f>L3/E3*100</f>
        <v>20.7</v>
      </c>
    </row>
    <row r="4" spans="1:13">
      <c r="A4" s="1491"/>
      <c r="B4" s="535" t="s">
        <v>245</v>
      </c>
      <c r="C4" s="536">
        <v>114</v>
      </c>
      <c r="D4" s="330">
        <v>6589</v>
      </c>
      <c r="E4" s="332">
        <v>14607</v>
      </c>
      <c r="F4" s="129">
        <v>53070</v>
      </c>
      <c r="G4" s="130">
        <v>122697</v>
      </c>
      <c r="H4" s="556">
        <v>28</v>
      </c>
      <c r="I4" s="131">
        <v>45904</v>
      </c>
      <c r="J4" s="274">
        <f t="shared" ref="J4:J15" si="0">I4/H4</f>
        <v>1639.4</v>
      </c>
      <c r="K4" s="45">
        <f t="shared" ref="K4:K14" si="1">J4/D4*100</f>
        <v>24.9</v>
      </c>
      <c r="L4" s="274">
        <f t="shared" ref="L4:L15" si="2">G4/H4</f>
        <v>4382</v>
      </c>
      <c r="M4" s="45">
        <f t="shared" ref="M4:M14" si="3">L4/E4*100</f>
        <v>30</v>
      </c>
    </row>
    <row r="5" spans="1:13">
      <c r="A5" s="1491"/>
      <c r="B5" s="535" t="s">
        <v>246</v>
      </c>
      <c r="C5" s="536">
        <v>116</v>
      </c>
      <c r="D5" s="330">
        <v>6668</v>
      </c>
      <c r="E5" s="332">
        <v>14761</v>
      </c>
      <c r="F5" s="129">
        <v>57129</v>
      </c>
      <c r="G5" s="130">
        <v>144818</v>
      </c>
      <c r="H5" s="556">
        <v>31</v>
      </c>
      <c r="I5" s="131">
        <v>52758</v>
      </c>
      <c r="J5" s="274">
        <f t="shared" si="0"/>
        <v>1701.9</v>
      </c>
      <c r="K5" s="45">
        <f t="shared" si="1"/>
        <v>25.5</v>
      </c>
      <c r="L5" s="274">
        <f t="shared" si="2"/>
        <v>4671.5</v>
      </c>
      <c r="M5" s="45">
        <f t="shared" si="3"/>
        <v>31.6</v>
      </c>
    </row>
    <row r="6" spans="1:13">
      <c r="A6" s="1491"/>
      <c r="B6" s="535" t="s">
        <v>247</v>
      </c>
      <c r="C6" s="536">
        <v>112</v>
      </c>
      <c r="D6" s="330">
        <v>6536</v>
      </c>
      <c r="E6" s="332">
        <v>14496</v>
      </c>
      <c r="F6" s="129">
        <v>74115</v>
      </c>
      <c r="G6" s="130">
        <v>184007</v>
      </c>
      <c r="H6" s="556">
        <v>30</v>
      </c>
      <c r="I6" s="131">
        <v>68440</v>
      </c>
      <c r="J6" s="274">
        <f t="shared" si="0"/>
        <v>2281.3000000000002</v>
      </c>
      <c r="K6" s="45">
        <f t="shared" si="1"/>
        <v>34.9</v>
      </c>
      <c r="L6" s="274">
        <f t="shared" si="2"/>
        <v>6133.6</v>
      </c>
      <c r="M6" s="45">
        <f t="shared" si="3"/>
        <v>42.3</v>
      </c>
    </row>
    <row r="7" spans="1:13">
      <c r="A7" s="1491"/>
      <c r="B7" s="535" t="s">
        <v>248</v>
      </c>
      <c r="C7" s="536">
        <v>116</v>
      </c>
      <c r="D7" s="330">
        <v>6740</v>
      </c>
      <c r="E7" s="332">
        <v>14914</v>
      </c>
      <c r="F7" s="129">
        <v>79477</v>
      </c>
      <c r="G7" s="130">
        <v>186714</v>
      </c>
      <c r="H7" s="556">
        <v>31</v>
      </c>
      <c r="I7" s="131">
        <v>63840</v>
      </c>
      <c r="J7" s="274">
        <f t="shared" si="0"/>
        <v>2059.4</v>
      </c>
      <c r="K7" s="45">
        <f t="shared" si="1"/>
        <v>30.6</v>
      </c>
      <c r="L7" s="274">
        <f t="shared" si="2"/>
        <v>6023</v>
      </c>
      <c r="M7" s="45">
        <f t="shared" si="3"/>
        <v>40.4</v>
      </c>
    </row>
    <row r="8" spans="1:13">
      <c r="A8" s="1491"/>
      <c r="B8" s="535" t="s">
        <v>249</v>
      </c>
      <c r="C8" s="536">
        <v>114</v>
      </c>
      <c r="D8" s="330">
        <v>6644</v>
      </c>
      <c r="E8" s="332">
        <v>14710</v>
      </c>
      <c r="F8" s="129">
        <v>53491</v>
      </c>
      <c r="G8" s="130">
        <v>122383</v>
      </c>
      <c r="H8" s="556">
        <v>30</v>
      </c>
      <c r="I8" s="131">
        <v>52397</v>
      </c>
      <c r="J8" s="274">
        <f t="shared" si="0"/>
        <v>1746.6</v>
      </c>
      <c r="K8" s="45">
        <f t="shared" si="1"/>
        <v>26.3</v>
      </c>
      <c r="L8" s="274">
        <f t="shared" si="2"/>
        <v>4079.4</v>
      </c>
      <c r="M8" s="45">
        <f t="shared" si="3"/>
        <v>27.7</v>
      </c>
    </row>
    <row r="9" spans="1:13">
      <c r="A9" s="1491"/>
      <c r="B9" s="535" t="s">
        <v>250</v>
      </c>
      <c r="C9" s="536">
        <v>116</v>
      </c>
      <c r="D9" s="330">
        <v>6795</v>
      </c>
      <c r="E9" s="332">
        <v>15020</v>
      </c>
      <c r="F9" s="129">
        <v>39584</v>
      </c>
      <c r="G9" s="130">
        <v>79297</v>
      </c>
      <c r="H9" s="556">
        <v>31</v>
      </c>
      <c r="I9" s="131">
        <v>37046</v>
      </c>
      <c r="J9" s="274">
        <f t="shared" si="0"/>
        <v>1195</v>
      </c>
      <c r="K9" s="45">
        <f t="shared" si="1"/>
        <v>17.600000000000001</v>
      </c>
      <c r="L9" s="274">
        <f t="shared" si="2"/>
        <v>2558</v>
      </c>
      <c r="M9" s="45">
        <f t="shared" si="3"/>
        <v>17</v>
      </c>
    </row>
    <row r="10" spans="1:13">
      <c r="A10" s="1491"/>
      <c r="B10" s="535" t="s">
        <v>251</v>
      </c>
      <c r="C10" s="536">
        <v>110</v>
      </c>
      <c r="D10" s="330">
        <v>6585</v>
      </c>
      <c r="E10" s="332">
        <v>14595</v>
      </c>
      <c r="F10" s="129">
        <v>25646</v>
      </c>
      <c r="G10" s="130">
        <v>83051</v>
      </c>
      <c r="H10" s="556">
        <v>31</v>
      </c>
      <c r="I10" s="131">
        <v>55219</v>
      </c>
      <c r="J10" s="274">
        <f t="shared" si="0"/>
        <v>1781.3</v>
      </c>
      <c r="K10" s="45">
        <f t="shared" si="1"/>
        <v>27.1</v>
      </c>
      <c r="L10" s="274">
        <f t="shared" si="2"/>
        <v>2679.1</v>
      </c>
      <c r="M10" s="45">
        <f t="shared" si="3"/>
        <v>18.399999999999999</v>
      </c>
    </row>
    <row r="11" spans="1:13">
      <c r="A11" s="1491"/>
      <c r="B11" s="535" t="s">
        <v>252</v>
      </c>
      <c r="C11" s="536">
        <v>111</v>
      </c>
      <c r="D11" s="330">
        <v>6618</v>
      </c>
      <c r="E11" s="332">
        <v>14662</v>
      </c>
      <c r="F11" s="129">
        <v>35997</v>
      </c>
      <c r="G11" s="130">
        <v>113761</v>
      </c>
      <c r="H11" s="556">
        <v>30</v>
      </c>
      <c r="I11" s="131">
        <v>47626</v>
      </c>
      <c r="J11" s="274">
        <f t="shared" si="0"/>
        <v>1587.5</v>
      </c>
      <c r="K11" s="45">
        <f t="shared" si="1"/>
        <v>24</v>
      </c>
      <c r="L11" s="274">
        <f t="shared" si="2"/>
        <v>3792</v>
      </c>
      <c r="M11" s="45">
        <f t="shared" si="3"/>
        <v>25.9</v>
      </c>
    </row>
    <row r="12" spans="1:13">
      <c r="A12" s="1491"/>
      <c r="B12" s="535" t="s">
        <v>253</v>
      </c>
      <c r="C12" s="536">
        <v>113</v>
      </c>
      <c r="D12" s="330">
        <v>6756</v>
      </c>
      <c r="E12" s="332">
        <v>14976</v>
      </c>
      <c r="F12" s="129">
        <v>65833</v>
      </c>
      <c r="G12" s="130">
        <v>174415</v>
      </c>
      <c r="H12" s="556">
        <v>31</v>
      </c>
      <c r="I12" s="131">
        <v>65950</v>
      </c>
      <c r="J12" s="274">
        <f t="shared" si="0"/>
        <v>2127.4</v>
      </c>
      <c r="K12" s="45">
        <f t="shared" si="1"/>
        <v>31.5</v>
      </c>
      <c r="L12" s="274">
        <f t="shared" si="2"/>
        <v>5626.3</v>
      </c>
      <c r="M12" s="45">
        <f t="shared" si="3"/>
        <v>37.6</v>
      </c>
    </row>
    <row r="13" spans="1:13">
      <c r="A13" s="1491"/>
      <c r="B13" s="535" t="s">
        <v>254</v>
      </c>
      <c r="C13" s="536">
        <v>113</v>
      </c>
      <c r="D13" s="330">
        <v>6756</v>
      </c>
      <c r="E13" s="332">
        <v>14976</v>
      </c>
      <c r="F13" s="129">
        <v>46093</v>
      </c>
      <c r="G13" s="130">
        <v>125285</v>
      </c>
      <c r="H13" s="556">
        <v>30</v>
      </c>
      <c r="I13" s="131">
        <v>44752</v>
      </c>
      <c r="J13" s="274">
        <f t="shared" si="0"/>
        <v>1491.7</v>
      </c>
      <c r="K13" s="45">
        <f t="shared" si="1"/>
        <v>22.1</v>
      </c>
      <c r="L13" s="274">
        <f t="shared" si="2"/>
        <v>4176.2</v>
      </c>
      <c r="M13" s="45">
        <f t="shared" si="3"/>
        <v>27.9</v>
      </c>
    </row>
    <row r="14" spans="1:13" ht="15" thickBot="1">
      <c r="A14" s="1492"/>
      <c r="B14" s="537" t="s">
        <v>255</v>
      </c>
      <c r="C14" s="538">
        <v>109</v>
      </c>
      <c r="D14" s="333">
        <v>6691</v>
      </c>
      <c r="E14" s="335">
        <v>14857</v>
      </c>
      <c r="F14" s="132">
        <v>40605</v>
      </c>
      <c r="G14" s="133">
        <v>106694</v>
      </c>
      <c r="H14" s="557">
        <v>31</v>
      </c>
      <c r="I14" s="134">
        <v>41144</v>
      </c>
      <c r="J14" s="274">
        <f t="shared" si="0"/>
        <v>1327.2</v>
      </c>
      <c r="K14" s="45">
        <f t="shared" si="1"/>
        <v>19.8</v>
      </c>
      <c r="L14" s="274">
        <f t="shared" si="2"/>
        <v>3441.7</v>
      </c>
      <c r="M14" s="45">
        <f t="shared" si="3"/>
        <v>23.2</v>
      </c>
    </row>
    <row r="15" spans="1:13">
      <c r="D15" s="23">
        <f t="shared" ref="D15:I15" si="4">SUM(D3:D14)</f>
        <v>79994</v>
      </c>
      <c r="E15" s="23">
        <f t="shared" si="4"/>
        <v>177225</v>
      </c>
      <c r="F15" s="23">
        <f t="shared" si="4"/>
        <v>610347</v>
      </c>
      <c r="G15" s="23">
        <f t="shared" si="4"/>
        <v>1537311</v>
      </c>
      <c r="H15" s="23">
        <f t="shared" si="4"/>
        <v>365</v>
      </c>
      <c r="I15" s="23">
        <f t="shared" si="4"/>
        <v>613877</v>
      </c>
      <c r="J15" s="274">
        <f t="shared" si="0"/>
        <v>1681.9</v>
      </c>
      <c r="K15" s="56">
        <f>J15/D16*100</f>
        <v>25.2</v>
      </c>
      <c r="L15" s="274">
        <f t="shared" si="2"/>
        <v>4211.8</v>
      </c>
      <c r="M15" s="45">
        <f>L15/E16*100</f>
        <v>28.5</v>
      </c>
    </row>
    <row r="16" spans="1:13" ht="15">
      <c r="D16" s="546">
        <f>D15/12</f>
        <v>6666</v>
      </c>
      <c r="E16" s="546">
        <f>E15/12</f>
        <v>14769</v>
      </c>
    </row>
  </sheetData>
  <mergeCells count="2">
    <mergeCell ref="A1:B1"/>
    <mergeCell ref="A3:A1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119"/>
  <sheetViews>
    <sheetView rightToLeft="1" topLeftCell="A100" workbookViewId="0">
      <selection activeCell="A64" sqref="A64:M78"/>
    </sheetView>
  </sheetViews>
  <sheetFormatPr defaultRowHeight="14.25"/>
  <cols>
    <col min="3" max="3" width="11.125" bestFit="1" customWidth="1"/>
    <col min="4" max="4" width="10.125" bestFit="1" customWidth="1"/>
    <col min="5" max="7" width="11.125" bestFit="1" customWidth="1"/>
    <col min="8" max="8" width="10.25" bestFit="1" customWidth="1"/>
    <col min="9" max="10" width="11.25" bestFit="1" customWidth="1"/>
    <col min="11" max="11" width="10.25" bestFit="1" customWidth="1"/>
    <col min="12" max="12" width="10.125" bestFit="1" customWidth="1"/>
    <col min="13" max="13" width="11.25" bestFit="1" customWidth="1"/>
  </cols>
  <sheetData>
    <row r="1" spans="1:13" ht="24.75" thickBot="1">
      <c r="A1" s="1493" t="s">
        <v>86</v>
      </c>
      <c r="B1" s="1494"/>
      <c r="C1" s="559" t="s">
        <v>216</v>
      </c>
      <c r="D1" s="560" t="s">
        <v>217</v>
      </c>
      <c r="E1" s="560" t="s">
        <v>218</v>
      </c>
      <c r="F1" s="560" t="s">
        <v>219</v>
      </c>
      <c r="G1" s="560" t="s">
        <v>220</v>
      </c>
      <c r="H1" s="560" t="s">
        <v>221</v>
      </c>
      <c r="I1" s="560" t="s">
        <v>222</v>
      </c>
      <c r="J1" s="560" t="s">
        <v>223</v>
      </c>
      <c r="K1" s="560" t="s">
        <v>224</v>
      </c>
      <c r="L1" s="561" t="s">
        <v>225</v>
      </c>
      <c r="M1" s="562"/>
    </row>
    <row r="2" spans="1:13" ht="15" thickBot="1">
      <c r="A2" s="1495"/>
      <c r="B2" s="1496"/>
      <c r="C2" s="563" t="s">
        <v>226</v>
      </c>
      <c r="D2" s="564" t="s">
        <v>226</v>
      </c>
      <c r="E2" s="564" t="s">
        <v>226</v>
      </c>
      <c r="F2" s="564" t="s">
        <v>226</v>
      </c>
      <c r="G2" s="564" t="s">
        <v>226</v>
      </c>
      <c r="H2" s="564" t="s">
        <v>226</v>
      </c>
      <c r="I2" s="564" t="s">
        <v>226</v>
      </c>
      <c r="J2" s="564" t="s">
        <v>226</v>
      </c>
      <c r="K2" s="564" t="s">
        <v>226</v>
      </c>
      <c r="L2" s="565" t="s">
        <v>226</v>
      </c>
      <c r="M2" s="562"/>
    </row>
    <row r="3" spans="1:13" ht="15" thickBot="1">
      <c r="A3" s="1497" t="s">
        <v>243</v>
      </c>
      <c r="B3" s="566" t="s">
        <v>244</v>
      </c>
      <c r="C3" s="126">
        <v>4669</v>
      </c>
      <c r="D3" s="127">
        <v>239</v>
      </c>
      <c r="E3" s="127">
        <v>4142</v>
      </c>
      <c r="F3" s="127">
        <v>3469</v>
      </c>
      <c r="G3" s="127">
        <v>3532</v>
      </c>
      <c r="H3" s="127">
        <v>460</v>
      </c>
      <c r="I3" s="127">
        <v>11917</v>
      </c>
      <c r="J3" s="127">
        <v>9937</v>
      </c>
      <c r="K3" s="127">
        <v>715</v>
      </c>
      <c r="L3" s="128">
        <v>227</v>
      </c>
      <c r="M3" s="569">
        <f>SUM(C3:L3)</f>
        <v>39307</v>
      </c>
    </row>
    <row r="4" spans="1:13">
      <c r="A4" s="1498"/>
      <c r="B4" s="567" t="s">
        <v>245</v>
      </c>
      <c r="C4" s="129">
        <v>3753</v>
      </c>
      <c r="D4" s="130">
        <v>478</v>
      </c>
      <c r="E4" s="130">
        <v>3140</v>
      </c>
      <c r="F4" s="130">
        <v>5624</v>
      </c>
      <c r="G4" s="130">
        <v>6625</v>
      </c>
      <c r="H4" s="130">
        <v>1843</v>
      </c>
      <c r="I4" s="130">
        <v>18687</v>
      </c>
      <c r="J4" s="130">
        <v>10463</v>
      </c>
      <c r="K4" s="130">
        <v>1303</v>
      </c>
      <c r="L4" s="131">
        <v>1154</v>
      </c>
      <c r="M4" s="569">
        <f t="shared" ref="M4:M15" si="0">SUM(C4:L4)</f>
        <v>53070</v>
      </c>
    </row>
    <row r="5" spans="1:13">
      <c r="A5" s="1498"/>
      <c r="B5" s="567" t="s">
        <v>246</v>
      </c>
      <c r="C5" s="129">
        <v>4620</v>
      </c>
      <c r="D5" s="130">
        <v>193</v>
      </c>
      <c r="E5" s="130">
        <v>3452</v>
      </c>
      <c r="F5" s="130">
        <v>5229</v>
      </c>
      <c r="G5" s="130">
        <v>5455</v>
      </c>
      <c r="H5" s="130">
        <v>1779</v>
      </c>
      <c r="I5" s="130">
        <v>22236</v>
      </c>
      <c r="J5" s="130">
        <v>11103</v>
      </c>
      <c r="K5" s="130">
        <v>2094</v>
      </c>
      <c r="L5" s="131">
        <v>968</v>
      </c>
      <c r="M5" s="569">
        <f t="shared" si="0"/>
        <v>57129</v>
      </c>
    </row>
    <row r="6" spans="1:13">
      <c r="A6" s="1498"/>
      <c r="B6" s="567" t="s">
        <v>247</v>
      </c>
      <c r="C6" s="129">
        <v>5520</v>
      </c>
      <c r="D6" s="130">
        <v>2964</v>
      </c>
      <c r="E6" s="130">
        <v>7770</v>
      </c>
      <c r="F6" s="130">
        <v>7162</v>
      </c>
      <c r="G6" s="130">
        <v>6161</v>
      </c>
      <c r="H6" s="130">
        <v>1817</v>
      </c>
      <c r="I6" s="130">
        <v>27998</v>
      </c>
      <c r="J6" s="130">
        <v>12636</v>
      </c>
      <c r="K6" s="130">
        <v>1822</v>
      </c>
      <c r="L6" s="131">
        <v>265</v>
      </c>
      <c r="M6" s="569">
        <f t="shared" si="0"/>
        <v>74115</v>
      </c>
    </row>
    <row r="7" spans="1:13">
      <c r="A7" s="1498"/>
      <c r="B7" s="567" t="s">
        <v>248</v>
      </c>
      <c r="C7" s="129">
        <v>4697</v>
      </c>
      <c r="D7" s="130">
        <v>331</v>
      </c>
      <c r="E7" s="130">
        <v>4802</v>
      </c>
      <c r="F7" s="130">
        <v>11644</v>
      </c>
      <c r="G7" s="130">
        <v>7768</v>
      </c>
      <c r="H7" s="130">
        <v>1881</v>
      </c>
      <c r="I7" s="130">
        <v>27550</v>
      </c>
      <c r="J7" s="130">
        <v>18488</v>
      </c>
      <c r="K7" s="130">
        <v>1839</v>
      </c>
      <c r="L7" s="131">
        <v>477</v>
      </c>
      <c r="M7" s="569">
        <f t="shared" si="0"/>
        <v>79477</v>
      </c>
    </row>
    <row r="8" spans="1:13">
      <c r="A8" s="1498"/>
      <c r="B8" s="567" t="s">
        <v>249</v>
      </c>
      <c r="C8" s="129">
        <v>4804</v>
      </c>
      <c r="D8" s="130">
        <v>465</v>
      </c>
      <c r="E8" s="130">
        <v>4980</v>
      </c>
      <c r="F8" s="130">
        <v>3855</v>
      </c>
      <c r="G8" s="130">
        <v>6139</v>
      </c>
      <c r="H8" s="130">
        <v>1275</v>
      </c>
      <c r="I8" s="130">
        <v>17769</v>
      </c>
      <c r="J8" s="130">
        <v>12069</v>
      </c>
      <c r="K8" s="130">
        <v>1767</v>
      </c>
      <c r="L8" s="131">
        <v>368</v>
      </c>
      <c r="M8" s="569">
        <f t="shared" si="0"/>
        <v>53491</v>
      </c>
    </row>
    <row r="9" spans="1:13">
      <c r="A9" s="1498"/>
      <c r="B9" s="567" t="s">
        <v>250</v>
      </c>
      <c r="C9" s="129">
        <v>2328</v>
      </c>
      <c r="D9" s="130">
        <v>221</v>
      </c>
      <c r="E9" s="130">
        <v>3875</v>
      </c>
      <c r="F9" s="130">
        <v>1899</v>
      </c>
      <c r="G9" s="130">
        <v>6129</v>
      </c>
      <c r="H9" s="130">
        <v>696</v>
      </c>
      <c r="I9" s="130">
        <v>13105</v>
      </c>
      <c r="J9" s="130">
        <v>9825</v>
      </c>
      <c r="K9" s="130">
        <v>1348</v>
      </c>
      <c r="L9" s="131">
        <v>158</v>
      </c>
      <c r="M9" s="569">
        <f t="shared" si="0"/>
        <v>39584</v>
      </c>
    </row>
    <row r="10" spans="1:13">
      <c r="A10" s="1498"/>
      <c r="B10" s="567" t="s">
        <v>251</v>
      </c>
      <c r="C10" s="129">
        <v>4555</v>
      </c>
      <c r="D10" s="130">
        <v>208</v>
      </c>
      <c r="E10" s="130">
        <v>7669</v>
      </c>
      <c r="F10" s="130">
        <v>1063</v>
      </c>
      <c r="G10" s="130">
        <v>1543</v>
      </c>
      <c r="H10" s="130">
        <v>321</v>
      </c>
      <c r="I10" s="130">
        <v>5467</v>
      </c>
      <c r="J10" s="130">
        <v>4374</v>
      </c>
      <c r="K10" s="130">
        <v>369</v>
      </c>
      <c r="L10" s="131">
        <v>77</v>
      </c>
      <c r="M10" s="569">
        <f t="shared" si="0"/>
        <v>25646</v>
      </c>
    </row>
    <row r="11" spans="1:13">
      <c r="A11" s="1498"/>
      <c r="B11" s="567" t="s">
        <v>252</v>
      </c>
      <c r="C11" s="129">
        <v>4317</v>
      </c>
      <c r="D11" s="130">
        <v>512</v>
      </c>
      <c r="E11" s="130">
        <v>5538</v>
      </c>
      <c r="F11" s="130">
        <v>2558</v>
      </c>
      <c r="G11" s="130">
        <v>2714</v>
      </c>
      <c r="H11" s="130">
        <v>558</v>
      </c>
      <c r="I11" s="130">
        <v>9719</v>
      </c>
      <c r="J11" s="130">
        <v>9482</v>
      </c>
      <c r="K11" s="130">
        <v>381</v>
      </c>
      <c r="L11" s="131">
        <v>218</v>
      </c>
      <c r="M11" s="569">
        <f t="shared" si="0"/>
        <v>35997</v>
      </c>
    </row>
    <row r="12" spans="1:13">
      <c r="A12" s="1498"/>
      <c r="B12" s="567" t="s">
        <v>253</v>
      </c>
      <c r="C12" s="129">
        <v>6017</v>
      </c>
      <c r="D12" s="130">
        <v>369</v>
      </c>
      <c r="E12" s="130">
        <v>12249</v>
      </c>
      <c r="F12" s="130">
        <v>6345</v>
      </c>
      <c r="G12" s="130">
        <v>5459</v>
      </c>
      <c r="H12" s="130">
        <v>1667</v>
      </c>
      <c r="I12" s="130">
        <v>19200</v>
      </c>
      <c r="J12" s="130">
        <v>11604</v>
      </c>
      <c r="K12" s="130">
        <v>2374</v>
      </c>
      <c r="L12" s="131">
        <v>549</v>
      </c>
      <c r="M12" s="569">
        <f t="shared" si="0"/>
        <v>65833</v>
      </c>
    </row>
    <row r="13" spans="1:13">
      <c r="A13" s="1498"/>
      <c r="B13" s="567" t="s">
        <v>254</v>
      </c>
      <c r="C13" s="129">
        <v>4381</v>
      </c>
      <c r="D13" s="130">
        <v>193</v>
      </c>
      <c r="E13" s="130">
        <v>3001</v>
      </c>
      <c r="F13" s="130">
        <v>5205</v>
      </c>
      <c r="G13" s="130">
        <v>5145</v>
      </c>
      <c r="H13" s="130">
        <v>1241</v>
      </c>
      <c r="I13" s="130">
        <v>14267</v>
      </c>
      <c r="J13" s="130">
        <v>7900</v>
      </c>
      <c r="K13" s="130">
        <v>4433</v>
      </c>
      <c r="L13" s="131">
        <v>327</v>
      </c>
      <c r="M13" s="569">
        <f t="shared" si="0"/>
        <v>46093</v>
      </c>
    </row>
    <row r="14" spans="1:13" ht="15" thickBot="1">
      <c r="A14" s="1495"/>
      <c r="B14" s="568" t="s">
        <v>255</v>
      </c>
      <c r="C14" s="132">
        <v>4776</v>
      </c>
      <c r="D14" s="133">
        <v>165</v>
      </c>
      <c r="E14" s="133">
        <v>7028</v>
      </c>
      <c r="F14" s="133">
        <v>4328</v>
      </c>
      <c r="G14" s="133">
        <v>2898</v>
      </c>
      <c r="H14" s="133">
        <v>837</v>
      </c>
      <c r="I14" s="133">
        <v>7365</v>
      </c>
      <c r="J14" s="133">
        <v>4317</v>
      </c>
      <c r="K14" s="133">
        <v>8455</v>
      </c>
      <c r="L14" s="134">
        <v>436</v>
      </c>
      <c r="M14" s="569">
        <f t="shared" si="0"/>
        <v>40605</v>
      </c>
    </row>
    <row r="15" spans="1:13">
      <c r="C15" s="341">
        <f>SUM(C3:C14)</f>
        <v>54437</v>
      </c>
      <c r="D15" s="341">
        <f t="shared" ref="D15:L15" si="1">SUM(D3:D14)</f>
        <v>6338</v>
      </c>
      <c r="E15" s="341">
        <f t="shared" si="1"/>
        <v>67646</v>
      </c>
      <c r="F15" s="341">
        <f t="shared" si="1"/>
        <v>58381</v>
      </c>
      <c r="G15" s="341">
        <f t="shared" si="1"/>
        <v>59568</v>
      </c>
      <c r="H15" s="341">
        <f t="shared" si="1"/>
        <v>14375</v>
      </c>
      <c r="I15" s="341">
        <f t="shared" si="1"/>
        <v>195280</v>
      </c>
      <c r="J15" s="341">
        <f t="shared" si="1"/>
        <v>122198</v>
      </c>
      <c r="K15" s="341">
        <f t="shared" si="1"/>
        <v>26900</v>
      </c>
      <c r="L15" s="341">
        <f t="shared" si="1"/>
        <v>5224</v>
      </c>
      <c r="M15" s="569">
        <f t="shared" si="0"/>
        <v>610347</v>
      </c>
    </row>
    <row r="16" spans="1:13" ht="15" thickBot="1">
      <c r="C16" s="341"/>
      <c r="D16" s="341"/>
      <c r="E16" s="341"/>
      <c r="F16" s="341"/>
      <c r="G16" s="341"/>
      <c r="H16" s="341"/>
      <c r="I16" s="341"/>
      <c r="J16" s="341"/>
      <c r="K16" s="341"/>
      <c r="L16" s="341"/>
    </row>
    <row r="17" spans="1:12" ht="15" thickBot="1">
      <c r="A17" s="1497" t="s">
        <v>243</v>
      </c>
      <c r="B17" s="566" t="s">
        <v>244</v>
      </c>
      <c r="C17" s="274">
        <f>C3/M3*100</f>
        <v>11.9</v>
      </c>
      <c r="D17" s="274">
        <f>D3/M3*100</f>
        <v>0.6</v>
      </c>
      <c r="E17" s="274">
        <f>E3/M3*100</f>
        <v>10.5</v>
      </c>
      <c r="F17" s="274">
        <f>F3/M3*100</f>
        <v>8.8000000000000007</v>
      </c>
      <c r="G17" s="274">
        <f>G3/M3*100</f>
        <v>9</v>
      </c>
      <c r="H17" s="274">
        <f>H3/M3*100</f>
        <v>1.2</v>
      </c>
      <c r="I17" s="274">
        <f>I3/M3*100</f>
        <v>30.3</v>
      </c>
      <c r="J17" s="274">
        <f>J3/M3*100</f>
        <v>25.3</v>
      </c>
      <c r="K17" s="274">
        <f>K3/M3*100</f>
        <v>1.8</v>
      </c>
      <c r="L17" s="274">
        <f>L3/M3*100</f>
        <v>0.6</v>
      </c>
    </row>
    <row r="18" spans="1:12">
      <c r="A18" s="1498"/>
      <c r="B18" s="567" t="s">
        <v>245</v>
      </c>
      <c r="C18" s="274">
        <f t="shared" ref="C18:C29" si="2">C4/M4*100</f>
        <v>7.1</v>
      </c>
      <c r="D18" s="274">
        <f t="shared" ref="D18:D29" si="3">D4/M4*100</f>
        <v>0.9</v>
      </c>
      <c r="E18" s="274">
        <f t="shared" ref="E18:E29" si="4">E4/M4*100</f>
        <v>5.9</v>
      </c>
      <c r="F18" s="274">
        <f t="shared" ref="F18:F29" si="5">F4/M4*100</f>
        <v>10.6</v>
      </c>
      <c r="G18" s="274">
        <f t="shared" ref="G18:G29" si="6">G4/M4*100</f>
        <v>12.5</v>
      </c>
      <c r="H18" s="274">
        <f t="shared" ref="H18:H29" si="7">H4/M4*100</f>
        <v>3.5</v>
      </c>
      <c r="I18" s="274">
        <f t="shared" ref="I18:I29" si="8">I4/M4*100</f>
        <v>35.200000000000003</v>
      </c>
      <c r="J18" s="274">
        <f t="shared" ref="J18:J29" si="9">J4/M4*100</f>
        <v>19.7</v>
      </c>
      <c r="K18" s="274">
        <f t="shared" ref="K18:K29" si="10">K4/M4*100</f>
        <v>2.5</v>
      </c>
      <c r="L18" s="274">
        <f t="shared" ref="L18:L29" si="11">L4/M4*100</f>
        <v>2.2000000000000002</v>
      </c>
    </row>
    <row r="19" spans="1:12">
      <c r="A19" s="1498"/>
      <c r="B19" s="567" t="s">
        <v>246</v>
      </c>
      <c r="C19" s="274">
        <f t="shared" si="2"/>
        <v>8.1</v>
      </c>
      <c r="D19" s="274">
        <f t="shared" si="3"/>
        <v>0.3</v>
      </c>
      <c r="E19" s="274">
        <f t="shared" si="4"/>
        <v>6</v>
      </c>
      <c r="F19" s="274">
        <f t="shared" si="5"/>
        <v>9.1999999999999993</v>
      </c>
      <c r="G19" s="274">
        <f t="shared" si="6"/>
        <v>9.5</v>
      </c>
      <c r="H19" s="274">
        <f t="shared" si="7"/>
        <v>3.1</v>
      </c>
      <c r="I19" s="274">
        <f t="shared" si="8"/>
        <v>38.9</v>
      </c>
      <c r="J19" s="274">
        <f t="shared" si="9"/>
        <v>19.399999999999999</v>
      </c>
      <c r="K19" s="274">
        <f t="shared" si="10"/>
        <v>3.7</v>
      </c>
      <c r="L19" s="274">
        <f t="shared" si="11"/>
        <v>1.7</v>
      </c>
    </row>
    <row r="20" spans="1:12">
      <c r="A20" s="1498"/>
      <c r="B20" s="567" t="s">
        <v>247</v>
      </c>
      <c r="C20" s="274">
        <f t="shared" si="2"/>
        <v>7.4</v>
      </c>
      <c r="D20" s="274">
        <f t="shared" si="3"/>
        <v>4</v>
      </c>
      <c r="E20" s="274">
        <f t="shared" si="4"/>
        <v>10.5</v>
      </c>
      <c r="F20" s="274">
        <f t="shared" si="5"/>
        <v>9.6999999999999993</v>
      </c>
      <c r="G20" s="274">
        <f t="shared" si="6"/>
        <v>8.3000000000000007</v>
      </c>
      <c r="H20" s="274">
        <f t="shared" si="7"/>
        <v>2.5</v>
      </c>
      <c r="I20" s="274">
        <f t="shared" si="8"/>
        <v>37.799999999999997</v>
      </c>
      <c r="J20" s="274">
        <f t="shared" si="9"/>
        <v>17</v>
      </c>
      <c r="K20" s="274">
        <f t="shared" si="10"/>
        <v>2.5</v>
      </c>
      <c r="L20" s="274">
        <f t="shared" si="11"/>
        <v>0.4</v>
      </c>
    </row>
    <row r="21" spans="1:12">
      <c r="A21" s="1498"/>
      <c r="B21" s="567" t="s">
        <v>248</v>
      </c>
      <c r="C21" s="274">
        <f t="shared" si="2"/>
        <v>5.9</v>
      </c>
      <c r="D21" s="274">
        <f t="shared" si="3"/>
        <v>0.4</v>
      </c>
      <c r="E21" s="274">
        <f t="shared" si="4"/>
        <v>6</v>
      </c>
      <c r="F21" s="274">
        <f t="shared" si="5"/>
        <v>14.7</v>
      </c>
      <c r="G21" s="274">
        <f t="shared" si="6"/>
        <v>9.8000000000000007</v>
      </c>
      <c r="H21" s="274">
        <f t="shared" si="7"/>
        <v>2.4</v>
      </c>
      <c r="I21" s="274">
        <f t="shared" si="8"/>
        <v>34.700000000000003</v>
      </c>
      <c r="J21" s="274">
        <f t="shared" si="9"/>
        <v>23.3</v>
      </c>
      <c r="K21" s="274">
        <f t="shared" si="10"/>
        <v>2.2999999999999998</v>
      </c>
      <c r="L21" s="274">
        <f t="shared" si="11"/>
        <v>0.6</v>
      </c>
    </row>
    <row r="22" spans="1:12">
      <c r="A22" s="1498"/>
      <c r="B22" s="567" t="s">
        <v>249</v>
      </c>
      <c r="C22" s="274">
        <f t="shared" si="2"/>
        <v>9</v>
      </c>
      <c r="D22" s="274">
        <f t="shared" si="3"/>
        <v>0.9</v>
      </c>
      <c r="E22" s="274">
        <f t="shared" si="4"/>
        <v>9.3000000000000007</v>
      </c>
      <c r="F22" s="274">
        <f t="shared" si="5"/>
        <v>7.2</v>
      </c>
      <c r="G22" s="274">
        <f t="shared" si="6"/>
        <v>11.5</v>
      </c>
      <c r="H22" s="274">
        <f t="shared" si="7"/>
        <v>2.4</v>
      </c>
      <c r="I22" s="274">
        <f t="shared" si="8"/>
        <v>33.200000000000003</v>
      </c>
      <c r="J22" s="274">
        <f t="shared" si="9"/>
        <v>22.6</v>
      </c>
      <c r="K22" s="274">
        <f t="shared" si="10"/>
        <v>3.3</v>
      </c>
      <c r="L22" s="274">
        <f t="shared" si="11"/>
        <v>0.7</v>
      </c>
    </row>
    <row r="23" spans="1:12">
      <c r="A23" s="1498"/>
      <c r="B23" s="567" t="s">
        <v>250</v>
      </c>
      <c r="C23" s="274">
        <f t="shared" si="2"/>
        <v>5.9</v>
      </c>
      <c r="D23" s="274">
        <f t="shared" si="3"/>
        <v>0.6</v>
      </c>
      <c r="E23" s="274">
        <f t="shared" si="4"/>
        <v>9.8000000000000007</v>
      </c>
      <c r="F23" s="274">
        <f t="shared" si="5"/>
        <v>4.8</v>
      </c>
      <c r="G23" s="274">
        <f t="shared" si="6"/>
        <v>15.5</v>
      </c>
      <c r="H23" s="274">
        <f t="shared" si="7"/>
        <v>1.8</v>
      </c>
      <c r="I23" s="274">
        <f t="shared" si="8"/>
        <v>33.1</v>
      </c>
      <c r="J23" s="274">
        <f t="shared" si="9"/>
        <v>24.8</v>
      </c>
      <c r="K23" s="274">
        <f t="shared" si="10"/>
        <v>3.4</v>
      </c>
      <c r="L23" s="274">
        <f t="shared" si="11"/>
        <v>0.4</v>
      </c>
    </row>
    <row r="24" spans="1:12">
      <c r="A24" s="1498"/>
      <c r="B24" s="567" t="s">
        <v>251</v>
      </c>
      <c r="C24" s="274">
        <f t="shared" si="2"/>
        <v>17.8</v>
      </c>
      <c r="D24" s="274">
        <f t="shared" si="3"/>
        <v>0.8</v>
      </c>
      <c r="E24" s="274">
        <f t="shared" si="4"/>
        <v>29.9</v>
      </c>
      <c r="F24" s="274">
        <f t="shared" si="5"/>
        <v>4.0999999999999996</v>
      </c>
      <c r="G24" s="274">
        <f t="shared" si="6"/>
        <v>6</v>
      </c>
      <c r="H24" s="274">
        <f t="shared" si="7"/>
        <v>1.3</v>
      </c>
      <c r="I24" s="274">
        <f t="shared" si="8"/>
        <v>21.3</v>
      </c>
      <c r="J24" s="274">
        <f t="shared" si="9"/>
        <v>17.100000000000001</v>
      </c>
      <c r="K24" s="274">
        <f t="shared" si="10"/>
        <v>1.4</v>
      </c>
      <c r="L24" s="274">
        <f t="shared" si="11"/>
        <v>0.3</v>
      </c>
    </row>
    <row r="25" spans="1:12">
      <c r="A25" s="1498"/>
      <c r="B25" s="567" t="s">
        <v>252</v>
      </c>
      <c r="C25" s="274">
        <f t="shared" si="2"/>
        <v>12</v>
      </c>
      <c r="D25" s="274">
        <f t="shared" si="3"/>
        <v>1.4</v>
      </c>
      <c r="E25" s="274">
        <f t="shared" si="4"/>
        <v>15.4</v>
      </c>
      <c r="F25" s="274">
        <f t="shared" si="5"/>
        <v>7.1</v>
      </c>
      <c r="G25" s="274">
        <f t="shared" si="6"/>
        <v>7.5</v>
      </c>
      <c r="H25" s="274">
        <f t="shared" si="7"/>
        <v>1.6</v>
      </c>
      <c r="I25" s="274">
        <f t="shared" si="8"/>
        <v>27</v>
      </c>
      <c r="J25" s="274">
        <f t="shared" si="9"/>
        <v>26.3</v>
      </c>
      <c r="K25" s="274">
        <f t="shared" si="10"/>
        <v>1.1000000000000001</v>
      </c>
      <c r="L25" s="274">
        <f t="shared" si="11"/>
        <v>0.6</v>
      </c>
    </row>
    <row r="26" spans="1:12">
      <c r="A26" s="1498"/>
      <c r="B26" s="567" t="s">
        <v>253</v>
      </c>
      <c r="C26" s="274">
        <f t="shared" si="2"/>
        <v>9.1</v>
      </c>
      <c r="D26" s="274">
        <f t="shared" si="3"/>
        <v>0.6</v>
      </c>
      <c r="E26" s="274">
        <f t="shared" si="4"/>
        <v>18.600000000000001</v>
      </c>
      <c r="F26" s="274">
        <f t="shared" si="5"/>
        <v>9.6</v>
      </c>
      <c r="G26" s="274">
        <f t="shared" si="6"/>
        <v>8.3000000000000007</v>
      </c>
      <c r="H26" s="274">
        <f t="shared" si="7"/>
        <v>2.5</v>
      </c>
      <c r="I26" s="274">
        <f t="shared" si="8"/>
        <v>29.2</v>
      </c>
      <c r="J26" s="274">
        <f t="shared" si="9"/>
        <v>17.600000000000001</v>
      </c>
      <c r="K26" s="274">
        <f t="shared" si="10"/>
        <v>3.6</v>
      </c>
      <c r="L26" s="274">
        <f t="shared" si="11"/>
        <v>0.8</v>
      </c>
    </row>
    <row r="27" spans="1:12">
      <c r="A27" s="1498"/>
      <c r="B27" s="567" t="s">
        <v>254</v>
      </c>
      <c r="C27" s="274">
        <f t="shared" si="2"/>
        <v>9.5</v>
      </c>
      <c r="D27" s="274">
        <f t="shared" si="3"/>
        <v>0.4</v>
      </c>
      <c r="E27" s="274">
        <f t="shared" si="4"/>
        <v>6.5</v>
      </c>
      <c r="F27" s="274">
        <f t="shared" si="5"/>
        <v>11.3</v>
      </c>
      <c r="G27" s="274">
        <f t="shared" si="6"/>
        <v>11.2</v>
      </c>
      <c r="H27" s="274">
        <f t="shared" si="7"/>
        <v>2.7</v>
      </c>
      <c r="I27" s="274">
        <f t="shared" si="8"/>
        <v>31</v>
      </c>
      <c r="J27" s="274">
        <f t="shared" si="9"/>
        <v>17.100000000000001</v>
      </c>
      <c r="K27" s="274">
        <f t="shared" si="10"/>
        <v>9.6</v>
      </c>
      <c r="L27" s="274">
        <f t="shared" si="11"/>
        <v>0.7</v>
      </c>
    </row>
    <row r="28" spans="1:12" ht="15" thickBot="1">
      <c r="A28" s="1495"/>
      <c r="B28" s="568" t="s">
        <v>255</v>
      </c>
      <c r="C28" s="274">
        <f t="shared" si="2"/>
        <v>11.8</v>
      </c>
      <c r="D28" s="274">
        <f t="shared" si="3"/>
        <v>0.4</v>
      </c>
      <c r="E28" s="274">
        <f t="shared" si="4"/>
        <v>17.3</v>
      </c>
      <c r="F28" s="274">
        <f t="shared" si="5"/>
        <v>10.7</v>
      </c>
      <c r="G28" s="274">
        <f t="shared" si="6"/>
        <v>7.1</v>
      </c>
      <c r="H28" s="274">
        <f t="shared" si="7"/>
        <v>2.1</v>
      </c>
      <c r="I28" s="274">
        <f t="shared" si="8"/>
        <v>18.100000000000001</v>
      </c>
      <c r="J28" s="274">
        <f t="shared" si="9"/>
        <v>10.6</v>
      </c>
      <c r="K28" s="274">
        <f t="shared" si="10"/>
        <v>20.8</v>
      </c>
      <c r="L28" s="274">
        <f t="shared" si="11"/>
        <v>1.1000000000000001</v>
      </c>
    </row>
    <row r="29" spans="1:12">
      <c r="C29" s="274">
        <f t="shared" si="2"/>
        <v>8.9</v>
      </c>
      <c r="D29" s="274">
        <f t="shared" si="3"/>
        <v>1</v>
      </c>
      <c r="E29" s="274">
        <f t="shared" si="4"/>
        <v>11.1</v>
      </c>
      <c r="F29" s="274">
        <f t="shared" si="5"/>
        <v>9.6</v>
      </c>
      <c r="G29" s="274">
        <f t="shared" si="6"/>
        <v>9.8000000000000007</v>
      </c>
      <c r="H29" s="274">
        <f t="shared" si="7"/>
        <v>2.4</v>
      </c>
      <c r="I29" s="274">
        <f t="shared" si="8"/>
        <v>32</v>
      </c>
      <c r="J29" s="274">
        <f t="shared" si="9"/>
        <v>20</v>
      </c>
      <c r="K29" s="274">
        <f t="shared" si="10"/>
        <v>4.4000000000000004</v>
      </c>
      <c r="L29" s="274">
        <f t="shared" si="11"/>
        <v>0.9</v>
      </c>
    </row>
    <row r="30" spans="1:12" ht="15" thickBot="1">
      <c r="C30" s="274"/>
      <c r="D30" s="274"/>
      <c r="E30" s="274"/>
      <c r="F30" s="274"/>
      <c r="G30" s="274"/>
      <c r="H30" s="274"/>
      <c r="I30" s="274"/>
      <c r="J30" s="274"/>
      <c r="K30" s="274"/>
      <c r="L30" s="274"/>
    </row>
    <row r="31" spans="1:12" ht="15" thickBot="1">
      <c r="A31" s="1497" t="s">
        <v>243</v>
      </c>
      <c r="B31" s="566" t="s">
        <v>244</v>
      </c>
      <c r="C31" s="274">
        <f>ROUND(C17,1)</f>
        <v>11.9</v>
      </c>
      <c r="D31" s="274">
        <f t="shared" ref="D31:L31" si="12">ROUND(D17,1)</f>
        <v>0.6</v>
      </c>
      <c r="E31" s="274">
        <f t="shared" si="12"/>
        <v>10.5</v>
      </c>
      <c r="F31" s="274">
        <f t="shared" si="12"/>
        <v>8.8000000000000007</v>
      </c>
      <c r="G31" s="274">
        <f t="shared" si="12"/>
        <v>9</v>
      </c>
      <c r="H31" s="274">
        <f t="shared" si="12"/>
        <v>1.2</v>
      </c>
      <c r="I31" s="274">
        <f t="shared" si="12"/>
        <v>30.3</v>
      </c>
      <c r="J31" s="274">
        <f t="shared" si="12"/>
        <v>25.3</v>
      </c>
      <c r="K31" s="274">
        <f t="shared" si="12"/>
        <v>1.8</v>
      </c>
      <c r="L31" s="274">
        <f t="shared" si="12"/>
        <v>0.6</v>
      </c>
    </row>
    <row r="32" spans="1:12">
      <c r="A32" s="1498"/>
      <c r="B32" s="567" t="s">
        <v>245</v>
      </c>
      <c r="C32" s="274">
        <f t="shared" ref="C32:L43" si="13">ROUND(C18,1)</f>
        <v>7.1</v>
      </c>
      <c r="D32" s="274">
        <f t="shared" si="13"/>
        <v>0.9</v>
      </c>
      <c r="E32" s="274">
        <f t="shared" si="13"/>
        <v>5.9</v>
      </c>
      <c r="F32" s="274">
        <f t="shared" si="13"/>
        <v>10.6</v>
      </c>
      <c r="G32" s="274">
        <f t="shared" si="13"/>
        <v>12.5</v>
      </c>
      <c r="H32" s="274">
        <f t="shared" si="13"/>
        <v>3.5</v>
      </c>
      <c r="I32" s="274">
        <f t="shared" si="13"/>
        <v>35.200000000000003</v>
      </c>
      <c r="J32" s="274">
        <f t="shared" si="13"/>
        <v>19.7</v>
      </c>
      <c r="K32" s="274">
        <f t="shared" si="13"/>
        <v>2.5</v>
      </c>
      <c r="L32" s="274">
        <f t="shared" si="13"/>
        <v>2.2000000000000002</v>
      </c>
    </row>
    <row r="33" spans="1:13">
      <c r="A33" s="1498"/>
      <c r="B33" s="567" t="s">
        <v>246</v>
      </c>
      <c r="C33" s="274">
        <f t="shared" si="13"/>
        <v>8.1</v>
      </c>
      <c r="D33" s="274">
        <f t="shared" si="13"/>
        <v>0.3</v>
      </c>
      <c r="E33" s="274">
        <f t="shared" si="13"/>
        <v>6</v>
      </c>
      <c r="F33" s="274">
        <f t="shared" si="13"/>
        <v>9.1999999999999993</v>
      </c>
      <c r="G33" s="274">
        <f t="shared" si="13"/>
        <v>9.5</v>
      </c>
      <c r="H33" s="274">
        <f t="shared" si="13"/>
        <v>3.1</v>
      </c>
      <c r="I33" s="274">
        <f t="shared" si="13"/>
        <v>38.9</v>
      </c>
      <c r="J33" s="274">
        <f t="shared" si="13"/>
        <v>19.399999999999999</v>
      </c>
      <c r="K33" s="274">
        <f t="shared" si="13"/>
        <v>3.7</v>
      </c>
      <c r="L33" s="274">
        <f t="shared" si="13"/>
        <v>1.7</v>
      </c>
    </row>
    <row r="34" spans="1:13">
      <c r="A34" s="1498"/>
      <c r="B34" s="567" t="s">
        <v>247</v>
      </c>
      <c r="C34" s="274">
        <f t="shared" si="13"/>
        <v>7.4</v>
      </c>
      <c r="D34" s="274">
        <f t="shared" si="13"/>
        <v>4</v>
      </c>
      <c r="E34" s="274">
        <f t="shared" si="13"/>
        <v>10.5</v>
      </c>
      <c r="F34" s="274">
        <f t="shared" si="13"/>
        <v>9.6999999999999993</v>
      </c>
      <c r="G34" s="274">
        <f t="shared" si="13"/>
        <v>8.3000000000000007</v>
      </c>
      <c r="H34" s="274">
        <f t="shared" si="13"/>
        <v>2.5</v>
      </c>
      <c r="I34" s="274">
        <f t="shared" si="13"/>
        <v>37.799999999999997</v>
      </c>
      <c r="J34" s="274">
        <f t="shared" si="13"/>
        <v>17</v>
      </c>
      <c r="K34" s="274">
        <f t="shared" si="13"/>
        <v>2.5</v>
      </c>
      <c r="L34" s="274">
        <f t="shared" si="13"/>
        <v>0.4</v>
      </c>
    </row>
    <row r="35" spans="1:13">
      <c r="A35" s="1498"/>
      <c r="B35" s="567" t="s">
        <v>248</v>
      </c>
      <c r="C35" s="274">
        <f t="shared" si="13"/>
        <v>5.9</v>
      </c>
      <c r="D35" s="274">
        <f t="shared" si="13"/>
        <v>0.4</v>
      </c>
      <c r="E35" s="274">
        <f t="shared" si="13"/>
        <v>6</v>
      </c>
      <c r="F35" s="274">
        <f t="shared" si="13"/>
        <v>14.7</v>
      </c>
      <c r="G35" s="274">
        <f t="shared" si="13"/>
        <v>9.8000000000000007</v>
      </c>
      <c r="H35" s="274">
        <f t="shared" si="13"/>
        <v>2.4</v>
      </c>
      <c r="I35" s="274">
        <f t="shared" si="13"/>
        <v>34.700000000000003</v>
      </c>
      <c r="J35" s="274">
        <f t="shared" si="13"/>
        <v>23.3</v>
      </c>
      <c r="K35" s="274">
        <f t="shared" si="13"/>
        <v>2.2999999999999998</v>
      </c>
      <c r="L35" s="274">
        <f t="shared" si="13"/>
        <v>0.6</v>
      </c>
    </row>
    <row r="36" spans="1:13">
      <c r="A36" s="1498"/>
      <c r="B36" s="567" t="s">
        <v>249</v>
      </c>
      <c r="C36" s="274">
        <f t="shared" si="13"/>
        <v>9</v>
      </c>
      <c r="D36" s="274">
        <f t="shared" si="13"/>
        <v>0.9</v>
      </c>
      <c r="E36" s="274">
        <f t="shared" si="13"/>
        <v>9.3000000000000007</v>
      </c>
      <c r="F36" s="274">
        <f t="shared" si="13"/>
        <v>7.2</v>
      </c>
      <c r="G36" s="274">
        <f t="shared" si="13"/>
        <v>11.5</v>
      </c>
      <c r="H36" s="274">
        <f t="shared" si="13"/>
        <v>2.4</v>
      </c>
      <c r="I36" s="274">
        <f t="shared" si="13"/>
        <v>33.200000000000003</v>
      </c>
      <c r="J36" s="274">
        <f t="shared" si="13"/>
        <v>22.6</v>
      </c>
      <c r="K36" s="274">
        <f t="shared" si="13"/>
        <v>3.3</v>
      </c>
      <c r="L36" s="274">
        <f t="shared" si="13"/>
        <v>0.7</v>
      </c>
    </row>
    <row r="37" spans="1:13">
      <c r="A37" s="1498"/>
      <c r="B37" s="567" t="s">
        <v>250</v>
      </c>
      <c r="C37" s="274">
        <f t="shared" si="13"/>
        <v>5.9</v>
      </c>
      <c r="D37" s="274">
        <f t="shared" si="13"/>
        <v>0.6</v>
      </c>
      <c r="E37" s="274">
        <f t="shared" si="13"/>
        <v>9.8000000000000007</v>
      </c>
      <c r="F37" s="274">
        <f t="shared" si="13"/>
        <v>4.8</v>
      </c>
      <c r="G37" s="274">
        <f t="shared" si="13"/>
        <v>15.5</v>
      </c>
      <c r="H37" s="274">
        <f t="shared" si="13"/>
        <v>1.8</v>
      </c>
      <c r="I37" s="274">
        <f t="shared" si="13"/>
        <v>33.1</v>
      </c>
      <c r="J37" s="274">
        <f t="shared" si="13"/>
        <v>24.8</v>
      </c>
      <c r="K37" s="274">
        <f t="shared" si="13"/>
        <v>3.4</v>
      </c>
      <c r="L37" s="274">
        <f t="shared" si="13"/>
        <v>0.4</v>
      </c>
    </row>
    <row r="38" spans="1:13">
      <c r="A38" s="1498"/>
      <c r="B38" s="567" t="s">
        <v>251</v>
      </c>
      <c r="C38" s="274">
        <f t="shared" si="13"/>
        <v>17.8</v>
      </c>
      <c r="D38" s="274">
        <f t="shared" si="13"/>
        <v>0.8</v>
      </c>
      <c r="E38" s="274">
        <f t="shared" si="13"/>
        <v>29.9</v>
      </c>
      <c r="F38" s="274">
        <f t="shared" si="13"/>
        <v>4.0999999999999996</v>
      </c>
      <c r="G38" s="274">
        <f t="shared" si="13"/>
        <v>6</v>
      </c>
      <c r="H38" s="274">
        <f t="shared" si="13"/>
        <v>1.3</v>
      </c>
      <c r="I38" s="274">
        <f t="shared" si="13"/>
        <v>21.3</v>
      </c>
      <c r="J38" s="274">
        <f t="shared" si="13"/>
        <v>17.100000000000001</v>
      </c>
      <c r="K38" s="274">
        <f t="shared" si="13"/>
        <v>1.4</v>
      </c>
      <c r="L38" s="274">
        <f t="shared" si="13"/>
        <v>0.3</v>
      </c>
    </row>
    <row r="39" spans="1:13">
      <c r="A39" s="1498"/>
      <c r="B39" s="567" t="s">
        <v>252</v>
      </c>
      <c r="C39" s="274">
        <f t="shared" si="13"/>
        <v>12</v>
      </c>
      <c r="D39" s="274">
        <f t="shared" si="13"/>
        <v>1.4</v>
      </c>
      <c r="E39" s="274">
        <f t="shared" si="13"/>
        <v>15.4</v>
      </c>
      <c r="F39" s="274">
        <f t="shared" si="13"/>
        <v>7.1</v>
      </c>
      <c r="G39" s="274">
        <f t="shared" si="13"/>
        <v>7.5</v>
      </c>
      <c r="H39" s="274">
        <f t="shared" si="13"/>
        <v>1.6</v>
      </c>
      <c r="I39" s="274">
        <f t="shared" si="13"/>
        <v>27</v>
      </c>
      <c r="J39" s="274">
        <f t="shared" si="13"/>
        <v>26.3</v>
      </c>
      <c r="K39" s="274">
        <f t="shared" si="13"/>
        <v>1.1000000000000001</v>
      </c>
      <c r="L39" s="274">
        <f t="shared" si="13"/>
        <v>0.6</v>
      </c>
    </row>
    <row r="40" spans="1:13">
      <c r="A40" s="1498"/>
      <c r="B40" s="567" t="s">
        <v>253</v>
      </c>
      <c r="C40" s="274">
        <f t="shared" si="13"/>
        <v>9.1</v>
      </c>
      <c r="D40" s="274">
        <f t="shared" si="13"/>
        <v>0.6</v>
      </c>
      <c r="E40" s="274">
        <f t="shared" si="13"/>
        <v>18.600000000000001</v>
      </c>
      <c r="F40" s="274">
        <f t="shared" si="13"/>
        <v>9.6</v>
      </c>
      <c r="G40" s="274">
        <f t="shared" si="13"/>
        <v>8.3000000000000007</v>
      </c>
      <c r="H40" s="274">
        <f t="shared" si="13"/>
        <v>2.5</v>
      </c>
      <c r="I40" s="274">
        <f t="shared" si="13"/>
        <v>29.2</v>
      </c>
      <c r="J40" s="274">
        <f t="shared" si="13"/>
        <v>17.600000000000001</v>
      </c>
      <c r="K40" s="274">
        <f t="shared" si="13"/>
        <v>3.6</v>
      </c>
      <c r="L40" s="274">
        <f t="shared" si="13"/>
        <v>0.8</v>
      </c>
    </row>
    <row r="41" spans="1:13">
      <c r="A41" s="1498"/>
      <c r="B41" s="567" t="s">
        <v>254</v>
      </c>
      <c r="C41" s="274">
        <f t="shared" si="13"/>
        <v>9.5</v>
      </c>
      <c r="D41" s="274">
        <f t="shared" si="13"/>
        <v>0.4</v>
      </c>
      <c r="E41" s="274">
        <f t="shared" si="13"/>
        <v>6.5</v>
      </c>
      <c r="F41" s="274">
        <f t="shared" si="13"/>
        <v>11.3</v>
      </c>
      <c r="G41" s="274">
        <f t="shared" si="13"/>
        <v>11.2</v>
      </c>
      <c r="H41" s="274">
        <f t="shared" si="13"/>
        <v>2.7</v>
      </c>
      <c r="I41" s="274">
        <f t="shared" si="13"/>
        <v>31</v>
      </c>
      <c r="J41" s="274">
        <f t="shared" si="13"/>
        <v>17.100000000000001</v>
      </c>
      <c r="K41" s="274">
        <f t="shared" si="13"/>
        <v>9.6</v>
      </c>
      <c r="L41" s="274">
        <f t="shared" si="13"/>
        <v>0.7</v>
      </c>
    </row>
    <row r="42" spans="1:13" ht="15" thickBot="1">
      <c r="A42" s="1495"/>
      <c r="B42" s="568" t="s">
        <v>255</v>
      </c>
      <c r="C42" s="274">
        <f t="shared" si="13"/>
        <v>11.8</v>
      </c>
      <c r="D42" s="274">
        <f t="shared" si="13"/>
        <v>0.4</v>
      </c>
      <c r="E42" s="274">
        <f t="shared" si="13"/>
        <v>17.3</v>
      </c>
      <c r="F42" s="274">
        <f t="shared" si="13"/>
        <v>10.7</v>
      </c>
      <c r="G42" s="274">
        <f t="shared" si="13"/>
        <v>7.1</v>
      </c>
      <c r="H42" s="274">
        <f t="shared" si="13"/>
        <v>2.1</v>
      </c>
      <c r="I42" s="274">
        <f t="shared" si="13"/>
        <v>18.100000000000001</v>
      </c>
      <c r="J42" s="274">
        <f t="shared" si="13"/>
        <v>10.6</v>
      </c>
      <c r="K42" s="274">
        <f t="shared" si="13"/>
        <v>20.8</v>
      </c>
      <c r="L42" s="274">
        <f t="shared" si="13"/>
        <v>1.1000000000000001</v>
      </c>
    </row>
    <row r="43" spans="1:13">
      <c r="C43" s="274">
        <f t="shared" si="13"/>
        <v>8.9</v>
      </c>
      <c r="D43" s="274">
        <f t="shared" si="13"/>
        <v>1</v>
      </c>
      <c r="E43" s="274">
        <f t="shared" si="13"/>
        <v>11.1</v>
      </c>
      <c r="F43" s="274">
        <f t="shared" si="13"/>
        <v>9.6</v>
      </c>
      <c r="G43" s="274">
        <f t="shared" si="13"/>
        <v>9.8000000000000007</v>
      </c>
      <c r="H43" s="274">
        <f t="shared" si="13"/>
        <v>2.4</v>
      </c>
      <c r="I43" s="274">
        <f t="shared" si="13"/>
        <v>32</v>
      </c>
      <c r="J43" s="274">
        <f t="shared" si="13"/>
        <v>20</v>
      </c>
      <c r="K43" s="274">
        <f t="shared" si="13"/>
        <v>4.4000000000000004</v>
      </c>
      <c r="L43" s="274">
        <f t="shared" si="13"/>
        <v>0.9</v>
      </c>
    </row>
    <row r="44" spans="1:13" ht="15" thickBot="1">
      <c r="C44" s="274"/>
      <c r="D44" s="274"/>
      <c r="E44" s="274"/>
      <c r="F44" s="274"/>
      <c r="G44" s="274"/>
      <c r="H44" s="274"/>
      <c r="I44" s="274"/>
      <c r="J44" s="274"/>
      <c r="K44" s="274"/>
      <c r="L44" s="274"/>
    </row>
    <row r="45" spans="1:13" ht="15" thickBot="1">
      <c r="A45" s="1497" t="s">
        <v>243</v>
      </c>
      <c r="B45" s="566" t="s">
        <v>244</v>
      </c>
      <c r="C45" s="274">
        <v>11.9</v>
      </c>
      <c r="D45" s="274">
        <v>0.6</v>
      </c>
      <c r="E45" s="274">
        <v>10.5</v>
      </c>
      <c r="F45" s="274">
        <v>8.8000000000000007</v>
      </c>
      <c r="G45" s="274">
        <v>9</v>
      </c>
      <c r="H45" s="274">
        <v>1.2</v>
      </c>
      <c r="I45" s="274">
        <v>30.3</v>
      </c>
      <c r="J45" s="274">
        <v>25.3</v>
      </c>
      <c r="K45" s="274">
        <v>1.8</v>
      </c>
      <c r="L45" s="274">
        <v>0.6</v>
      </c>
      <c r="M45" s="56">
        <f>SUM(C45:L45)</f>
        <v>100</v>
      </c>
    </row>
    <row r="46" spans="1:13">
      <c r="A46" s="1498"/>
      <c r="B46" s="567" t="s">
        <v>245</v>
      </c>
      <c r="C46" s="274">
        <v>7.1</v>
      </c>
      <c r="D46" s="274">
        <v>0.9</v>
      </c>
      <c r="E46" s="274">
        <v>5.9</v>
      </c>
      <c r="F46" s="274">
        <v>10.6</v>
      </c>
      <c r="G46" s="274">
        <v>12.5</v>
      </c>
      <c r="H46" s="274">
        <v>3.5</v>
      </c>
      <c r="I46" s="275">
        <v>35.1</v>
      </c>
      <c r="J46" s="274">
        <v>19.7</v>
      </c>
      <c r="K46" s="274">
        <v>2.5</v>
      </c>
      <c r="L46" s="274">
        <v>2.2000000000000002</v>
      </c>
      <c r="M46" s="56">
        <f t="shared" ref="M46:M57" si="14">SUM(C46:L46)</f>
        <v>100</v>
      </c>
    </row>
    <row r="47" spans="1:13">
      <c r="A47" s="1498"/>
      <c r="B47" s="567" t="s">
        <v>246</v>
      </c>
      <c r="C47" s="274">
        <v>8.1</v>
      </c>
      <c r="D47" s="274">
        <v>0.3</v>
      </c>
      <c r="E47" s="274">
        <v>6</v>
      </c>
      <c r="F47" s="274">
        <v>9.1999999999999993</v>
      </c>
      <c r="G47" s="274">
        <v>9.5</v>
      </c>
      <c r="H47" s="274">
        <v>3.1</v>
      </c>
      <c r="I47" s="275">
        <v>39</v>
      </c>
      <c r="J47" s="274">
        <v>19.399999999999999</v>
      </c>
      <c r="K47" s="274">
        <v>3.7</v>
      </c>
      <c r="L47" s="274">
        <v>1.7</v>
      </c>
      <c r="M47" s="56">
        <f t="shared" si="14"/>
        <v>100</v>
      </c>
    </row>
    <row r="48" spans="1:13">
      <c r="A48" s="1498"/>
      <c r="B48" s="567" t="s">
        <v>247</v>
      </c>
      <c r="C48" s="274">
        <v>7.4</v>
      </c>
      <c r="D48" s="274">
        <v>4</v>
      </c>
      <c r="E48" s="274">
        <v>10.5</v>
      </c>
      <c r="F48" s="274">
        <v>9.6999999999999993</v>
      </c>
      <c r="G48" s="274">
        <v>8.3000000000000007</v>
      </c>
      <c r="H48" s="274">
        <v>2.5</v>
      </c>
      <c r="I48" s="275">
        <v>37.700000000000003</v>
      </c>
      <c r="J48" s="274">
        <v>17</v>
      </c>
      <c r="K48" s="274">
        <v>2.5</v>
      </c>
      <c r="L48" s="274">
        <v>0.4</v>
      </c>
      <c r="M48" s="56">
        <f t="shared" si="14"/>
        <v>100</v>
      </c>
    </row>
    <row r="49" spans="1:13">
      <c r="A49" s="1498"/>
      <c r="B49" s="567" t="s">
        <v>248</v>
      </c>
      <c r="C49" s="274">
        <v>5.9</v>
      </c>
      <c r="D49" s="274">
        <v>0.4</v>
      </c>
      <c r="E49" s="274">
        <v>6</v>
      </c>
      <c r="F49" s="274">
        <v>14.7</v>
      </c>
      <c r="G49" s="274">
        <v>9.8000000000000007</v>
      </c>
      <c r="H49" s="274">
        <v>2.4</v>
      </c>
      <c r="I49" s="275">
        <v>34.6</v>
      </c>
      <c r="J49" s="274">
        <v>23.3</v>
      </c>
      <c r="K49" s="274">
        <v>2.2999999999999998</v>
      </c>
      <c r="L49" s="274">
        <v>0.6</v>
      </c>
      <c r="M49" s="56">
        <f t="shared" si="14"/>
        <v>100</v>
      </c>
    </row>
    <row r="50" spans="1:13">
      <c r="A50" s="1498"/>
      <c r="B50" s="567" t="s">
        <v>249</v>
      </c>
      <c r="C50" s="274">
        <v>9</v>
      </c>
      <c r="D50" s="274">
        <v>0.9</v>
      </c>
      <c r="E50" s="274">
        <v>9.3000000000000007</v>
      </c>
      <c r="F50" s="274">
        <v>7.2</v>
      </c>
      <c r="G50" s="274">
        <v>11.5</v>
      </c>
      <c r="H50" s="274">
        <v>2.4</v>
      </c>
      <c r="I50" s="275">
        <v>33.1</v>
      </c>
      <c r="J50" s="274">
        <v>22.6</v>
      </c>
      <c r="K50" s="274">
        <v>3.3</v>
      </c>
      <c r="L50" s="274">
        <v>0.7</v>
      </c>
      <c r="M50" s="56">
        <f t="shared" si="14"/>
        <v>100</v>
      </c>
    </row>
    <row r="51" spans="1:13">
      <c r="A51" s="1498"/>
      <c r="B51" s="567" t="s">
        <v>250</v>
      </c>
      <c r="C51" s="274">
        <v>5.9</v>
      </c>
      <c r="D51" s="274">
        <v>0.6</v>
      </c>
      <c r="E51" s="274">
        <v>9.8000000000000007</v>
      </c>
      <c r="F51" s="274">
        <v>4.8</v>
      </c>
      <c r="G51" s="274">
        <v>15.5</v>
      </c>
      <c r="H51" s="274">
        <v>1.8</v>
      </c>
      <c r="I51" s="275">
        <v>33</v>
      </c>
      <c r="J51" s="274">
        <v>24.8</v>
      </c>
      <c r="K51" s="274">
        <v>3.4</v>
      </c>
      <c r="L51" s="274">
        <v>0.4</v>
      </c>
      <c r="M51" s="56">
        <f t="shared" si="14"/>
        <v>100</v>
      </c>
    </row>
    <row r="52" spans="1:13">
      <c r="A52" s="1498"/>
      <c r="B52" s="567" t="s">
        <v>251</v>
      </c>
      <c r="C52" s="274">
        <v>17.8</v>
      </c>
      <c r="D52" s="274">
        <v>0.8</v>
      </c>
      <c r="E52" s="274">
        <v>29.9</v>
      </c>
      <c r="F52" s="274">
        <v>4.0999999999999996</v>
      </c>
      <c r="G52" s="274">
        <v>6</v>
      </c>
      <c r="H52" s="274">
        <v>1.3</v>
      </c>
      <c r="I52" s="274">
        <v>21.3</v>
      </c>
      <c r="J52" s="274">
        <v>17.100000000000001</v>
      </c>
      <c r="K52" s="274">
        <v>1.4</v>
      </c>
      <c r="L52" s="274">
        <v>0.3</v>
      </c>
      <c r="M52" s="56">
        <f t="shared" si="14"/>
        <v>100</v>
      </c>
    </row>
    <row r="53" spans="1:13">
      <c r="A53" s="1498"/>
      <c r="B53" s="567" t="s">
        <v>252</v>
      </c>
      <c r="C53" s="274">
        <v>12</v>
      </c>
      <c r="D53" s="274">
        <v>1.4</v>
      </c>
      <c r="E53" s="274">
        <v>15.4</v>
      </c>
      <c r="F53" s="274">
        <v>7.1</v>
      </c>
      <c r="G53" s="274">
        <v>7.5</v>
      </c>
      <c r="H53" s="274">
        <v>1.6</v>
      </c>
      <c r="I53" s="274">
        <v>27</v>
      </c>
      <c r="J53" s="274">
        <v>26.3</v>
      </c>
      <c r="K53" s="274">
        <v>1.1000000000000001</v>
      </c>
      <c r="L53" s="274">
        <v>0.6</v>
      </c>
      <c r="M53" s="56">
        <f t="shared" si="14"/>
        <v>100</v>
      </c>
    </row>
    <row r="54" spans="1:13">
      <c r="A54" s="1498"/>
      <c r="B54" s="567" t="s">
        <v>253</v>
      </c>
      <c r="C54" s="274">
        <v>9.1</v>
      </c>
      <c r="D54" s="274">
        <v>0.6</v>
      </c>
      <c r="E54" s="274">
        <v>18.600000000000001</v>
      </c>
      <c r="F54" s="274">
        <v>9.6</v>
      </c>
      <c r="G54" s="274">
        <v>8.3000000000000007</v>
      </c>
      <c r="H54" s="274">
        <v>2.5</v>
      </c>
      <c r="I54" s="275">
        <v>29.3</v>
      </c>
      <c r="J54" s="274">
        <v>17.600000000000001</v>
      </c>
      <c r="K54" s="274">
        <v>3.6</v>
      </c>
      <c r="L54" s="274">
        <v>0.8</v>
      </c>
      <c r="M54" s="56">
        <f t="shared" si="14"/>
        <v>100</v>
      </c>
    </row>
    <row r="55" spans="1:13">
      <c r="A55" s="1498"/>
      <c r="B55" s="567" t="s">
        <v>254</v>
      </c>
      <c r="C55" s="274">
        <v>9.5</v>
      </c>
      <c r="D55" s="274">
        <v>0.4</v>
      </c>
      <c r="E55" s="274">
        <v>6.5</v>
      </c>
      <c r="F55" s="274">
        <v>11.3</v>
      </c>
      <c r="G55" s="274">
        <v>11.2</v>
      </c>
      <c r="H55" s="274">
        <v>2.7</v>
      </c>
      <c r="I55" s="274">
        <v>31</v>
      </c>
      <c r="J55" s="274">
        <v>17.100000000000001</v>
      </c>
      <c r="K55" s="274">
        <v>9.6</v>
      </c>
      <c r="L55" s="274">
        <v>0.7</v>
      </c>
      <c r="M55" s="56">
        <f t="shared" si="14"/>
        <v>100</v>
      </c>
    </row>
    <row r="56" spans="1:13" ht="15" thickBot="1">
      <c r="A56" s="1495"/>
      <c r="B56" s="568" t="s">
        <v>255</v>
      </c>
      <c r="C56" s="274">
        <v>11.8</v>
      </c>
      <c r="D56" s="274">
        <v>0.4</v>
      </c>
      <c r="E56" s="274">
        <v>17.3</v>
      </c>
      <c r="F56" s="274">
        <v>10.7</v>
      </c>
      <c r="G56" s="274">
        <v>7.1</v>
      </c>
      <c r="H56" s="274">
        <v>2.1</v>
      </c>
      <c r="I56" s="274">
        <v>18.100000000000001</v>
      </c>
      <c r="J56" s="274">
        <v>10.6</v>
      </c>
      <c r="K56" s="274">
        <v>20.8</v>
      </c>
      <c r="L56" s="274">
        <v>1.1000000000000001</v>
      </c>
      <c r="M56" s="56">
        <f t="shared" si="14"/>
        <v>100</v>
      </c>
    </row>
    <row r="57" spans="1:13">
      <c r="C57" s="274">
        <v>8.9</v>
      </c>
      <c r="D57" s="274">
        <v>1</v>
      </c>
      <c r="E57" s="274">
        <v>11.1</v>
      </c>
      <c r="F57" s="274">
        <v>9.6</v>
      </c>
      <c r="G57" s="274">
        <v>9.8000000000000007</v>
      </c>
      <c r="H57" s="274">
        <v>2.4</v>
      </c>
      <c r="I57" s="275">
        <v>31.9</v>
      </c>
      <c r="J57" s="274">
        <v>20</v>
      </c>
      <c r="K57" s="274">
        <v>4.4000000000000004</v>
      </c>
      <c r="L57" s="274">
        <v>0.9</v>
      </c>
      <c r="M57" s="56">
        <f t="shared" si="14"/>
        <v>100</v>
      </c>
    </row>
    <row r="58" spans="1:13">
      <c r="C58" s="341"/>
      <c r="D58" s="341"/>
      <c r="E58" s="341"/>
      <c r="F58" s="341"/>
      <c r="G58" s="341"/>
      <c r="H58" s="341"/>
      <c r="I58" s="341"/>
      <c r="J58" s="341"/>
      <c r="K58" s="341"/>
      <c r="L58" s="341"/>
    </row>
    <row r="59" spans="1:13">
      <c r="C59" s="341"/>
      <c r="D59" s="341"/>
      <c r="E59" s="341"/>
      <c r="F59" s="341"/>
      <c r="G59" s="341"/>
      <c r="H59" s="341"/>
      <c r="I59" s="341"/>
      <c r="J59" s="341"/>
      <c r="K59" s="341"/>
      <c r="L59" s="341"/>
    </row>
    <row r="63" spans="1:13" ht="15" thickBot="1"/>
    <row r="64" spans="1:13" ht="24.75" thickBot="1">
      <c r="A64" s="1493" t="s">
        <v>86</v>
      </c>
      <c r="B64" s="1494"/>
      <c r="C64" s="559" t="s">
        <v>233</v>
      </c>
      <c r="D64" s="560" t="s">
        <v>234</v>
      </c>
      <c r="E64" s="560" t="s">
        <v>235</v>
      </c>
      <c r="F64" s="560" t="s">
        <v>236</v>
      </c>
      <c r="G64" s="560" t="s">
        <v>237</v>
      </c>
      <c r="H64" s="560" t="s">
        <v>238</v>
      </c>
      <c r="I64" s="560" t="s">
        <v>239</v>
      </c>
      <c r="J64" s="560" t="s">
        <v>240</v>
      </c>
      <c r="K64" s="560" t="s">
        <v>241</v>
      </c>
      <c r="L64" s="561" t="s">
        <v>242</v>
      </c>
      <c r="M64" s="562"/>
    </row>
    <row r="65" spans="1:13" ht="15" thickBot="1">
      <c r="A65" s="1495"/>
      <c r="B65" s="1496"/>
      <c r="C65" s="563" t="s">
        <v>226</v>
      </c>
      <c r="D65" s="564" t="s">
        <v>226</v>
      </c>
      <c r="E65" s="564" t="s">
        <v>226</v>
      </c>
      <c r="F65" s="564" t="s">
        <v>226</v>
      </c>
      <c r="G65" s="564" t="s">
        <v>226</v>
      </c>
      <c r="H65" s="564" t="s">
        <v>226</v>
      </c>
      <c r="I65" s="564" t="s">
        <v>226</v>
      </c>
      <c r="J65" s="564" t="s">
        <v>226</v>
      </c>
      <c r="K65" s="564" t="s">
        <v>226</v>
      </c>
      <c r="L65" s="565" t="s">
        <v>226</v>
      </c>
      <c r="M65" s="562"/>
    </row>
    <row r="66" spans="1:13" ht="15" thickBot="1">
      <c r="A66" s="1497" t="s">
        <v>243</v>
      </c>
      <c r="B66" s="566" t="s">
        <v>244</v>
      </c>
      <c r="C66" s="126">
        <v>12863</v>
      </c>
      <c r="D66" s="127">
        <v>1125</v>
      </c>
      <c r="E66" s="127">
        <v>7311</v>
      </c>
      <c r="F66" s="127">
        <v>7180</v>
      </c>
      <c r="G66" s="127">
        <v>9395</v>
      </c>
      <c r="H66" s="127">
        <v>1310</v>
      </c>
      <c r="I66" s="127">
        <v>32859</v>
      </c>
      <c r="J66" s="127">
        <v>19079</v>
      </c>
      <c r="K66" s="127">
        <v>2361</v>
      </c>
      <c r="L66" s="128">
        <v>706</v>
      </c>
      <c r="M66" s="124">
        <f>SUM(C66:L66)</f>
        <v>94189</v>
      </c>
    </row>
    <row r="67" spans="1:13">
      <c r="A67" s="1498"/>
      <c r="B67" s="567" t="s">
        <v>245</v>
      </c>
      <c r="C67" s="129">
        <v>10053</v>
      </c>
      <c r="D67" s="130">
        <v>1236</v>
      </c>
      <c r="E67" s="130">
        <v>6029</v>
      </c>
      <c r="F67" s="130">
        <v>10460</v>
      </c>
      <c r="G67" s="130">
        <v>14251</v>
      </c>
      <c r="H67" s="130">
        <v>4161</v>
      </c>
      <c r="I67" s="130">
        <v>46065</v>
      </c>
      <c r="J67" s="130">
        <v>24902</v>
      </c>
      <c r="K67" s="130">
        <v>2391</v>
      </c>
      <c r="L67" s="131">
        <v>3149</v>
      </c>
      <c r="M67" s="124">
        <f t="shared" ref="M67:M78" si="15">SUM(C67:L67)</f>
        <v>122697</v>
      </c>
    </row>
    <row r="68" spans="1:13">
      <c r="A68" s="1498"/>
      <c r="B68" s="567" t="s">
        <v>246</v>
      </c>
      <c r="C68" s="129">
        <v>12217</v>
      </c>
      <c r="D68" s="130">
        <v>1049</v>
      </c>
      <c r="E68" s="130">
        <v>5901</v>
      </c>
      <c r="F68" s="130">
        <v>10457</v>
      </c>
      <c r="G68" s="130">
        <v>14546</v>
      </c>
      <c r="H68" s="130">
        <v>4109</v>
      </c>
      <c r="I68" s="130">
        <v>59028</v>
      </c>
      <c r="J68" s="130">
        <v>30866</v>
      </c>
      <c r="K68" s="130">
        <v>4691</v>
      </c>
      <c r="L68" s="131">
        <v>1954</v>
      </c>
      <c r="M68" s="124">
        <f t="shared" si="15"/>
        <v>144818</v>
      </c>
    </row>
    <row r="69" spans="1:13">
      <c r="A69" s="1498"/>
      <c r="B69" s="567" t="s">
        <v>247</v>
      </c>
      <c r="C69" s="129">
        <v>13415</v>
      </c>
      <c r="D69" s="130">
        <v>15719</v>
      </c>
      <c r="E69" s="130">
        <v>13698</v>
      </c>
      <c r="F69" s="130">
        <v>17740</v>
      </c>
      <c r="G69" s="130">
        <v>16907</v>
      </c>
      <c r="H69" s="130">
        <v>5564</v>
      </c>
      <c r="I69" s="130">
        <v>67395</v>
      </c>
      <c r="J69" s="130">
        <v>28857</v>
      </c>
      <c r="K69" s="130">
        <v>4172</v>
      </c>
      <c r="L69" s="131">
        <v>540</v>
      </c>
      <c r="M69" s="124">
        <f t="shared" si="15"/>
        <v>184007</v>
      </c>
    </row>
    <row r="70" spans="1:13">
      <c r="A70" s="1498"/>
      <c r="B70" s="567" t="s">
        <v>248</v>
      </c>
      <c r="C70" s="129">
        <v>13695</v>
      </c>
      <c r="D70" s="130">
        <v>1660</v>
      </c>
      <c r="E70" s="130">
        <v>9215</v>
      </c>
      <c r="F70" s="130">
        <v>28986</v>
      </c>
      <c r="G70" s="130">
        <v>18235</v>
      </c>
      <c r="H70" s="130">
        <v>4888</v>
      </c>
      <c r="I70" s="130">
        <v>66713</v>
      </c>
      <c r="J70" s="130">
        <v>38831</v>
      </c>
      <c r="K70" s="130">
        <v>3228</v>
      </c>
      <c r="L70" s="131">
        <v>1263</v>
      </c>
      <c r="M70" s="124">
        <f t="shared" si="15"/>
        <v>186714</v>
      </c>
    </row>
    <row r="71" spans="1:13">
      <c r="A71" s="1498"/>
      <c r="B71" s="567" t="s">
        <v>249</v>
      </c>
      <c r="C71" s="129">
        <v>12592</v>
      </c>
      <c r="D71" s="130">
        <v>1670</v>
      </c>
      <c r="E71" s="130">
        <v>7485</v>
      </c>
      <c r="F71" s="130">
        <v>10819</v>
      </c>
      <c r="G71" s="130">
        <v>19710</v>
      </c>
      <c r="H71" s="130">
        <v>3964</v>
      </c>
      <c r="I71" s="130">
        <v>41501</v>
      </c>
      <c r="J71" s="130">
        <v>20406</v>
      </c>
      <c r="K71" s="130">
        <v>3349</v>
      </c>
      <c r="L71" s="131">
        <v>887</v>
      </c>
      <c r="M71" s="124">
        <f t="shared" si="15"/>
        <v>122383</v>
      </c>
    </row>
    <row r="72" spans="1:13">
      <c r="A72" s="1498"/>
      <c r="B72" s="567" t="s">
        <v>250</v>
      </c>
      <c r="C72" s="129">
        <v>7784</v>
      </c>
      <c r="D72" s="130">
        <v>773</v>
      </c>
      <c r="E72" s="130">
        <v>6782</v>
      </c>
      <c r="F72" s="130">
        <v>5193</v>
      </c>
      <c r="G72" s="130">
        <v>11859</v>
      </c>
      <c r="H72" s="130">
        <v>2012</v>
      </c>
      <c r="I72" s="130">
        <v>29955</v>
      </c>
      <c r="J72" s="130">
        <v>12478</v>
      </c>
      <c r="K72" s="130">
        <v>2145</v>
      </c>
      <c r="L72" s="131">
        <v>316</v>
      </c>
      <c r="M72" s="124">
        <f t="shared" si="15"/>
        <v>79297</v>
      </c>
    </row>
    <row r="73" spans="1:13">
      <c r="A73" s="1498"/>
      <c r="B73" s="567" t="s">
        <v>251</v>
      </c>
      <c r="C73" s="129">
        <v>11716</v>
      </c>
      <c r="D73" s="130">
        <v>828</v>
      </c>
      <c r="E73" s="130">
        <v>21429</v>
      </c>
      <c r="F73" s="130">
        <v>3568</v>
      </c>
      <c r="G73" s="130">
        <v>10212</v>
      </c>
      <c r="H73" s="130">
        <v>1799</v>
      </c>
      <c r="I73" s="130">
        <v>18980</v>
      </c>
      <c r="J73" s="130">
        <v>13311</v>
      </c>
      <c r="K73" s="130">
        <v>846</v>
      </c>
      <c r="L73" s="131">
        <v>362</v>
      </c>
      <c r="M73" s="124">
        <f t="shared" si="15"/>
        <v>83051</v>
      </c>
    </row>
    <row r="74" spans="1:13">
      <c r="A74" s="1498"/>
      <c r="B74" s="567" t="s">
        <v>252</v>
      </c>
      <c r="C74" s="129">
        <v>11516</v>
      </c>
      <c r="D74" s="130">
        <v>1810</v>
      </c>
      <c r="E74" s="130">
        <v>15656</v>
      </c>
      <c r="F74" s="130">
        <v>7211</v>
      </c>
      <c r="G74" s="130">
        <v>14151</v>
      </c>
      <c r="H74" s="130">
        <v>3130</v>
      </c>
      <c r="I74" s="130">
        <v>38037</v>
      </c>
      <c r="J74" s="130">
        <v>20569</v>
      </c>
      <c r="K74" s="130">
        <v>662</v>
      </c>
      <c r="L74" s="131">
        <v>1019</v>
      </c>
      <c r="M74" s="124">
        <f t="shared" si="15"/>
        <v>113761</v>
      </c>
    </row>
    <row r="75" spans="1:13">
      <c r="A75" s="1498"/>
      <c r="B75" s="567" t="s">
        <v>253</v>
      </c>
      <c r="C75" s="129">
        <v>15864</v>
      </c>
      <c r="D75" s="130">
        <v>1121</v>
      </c>
      <c r="E75" s="130">
        <v>24662</v>
      </c>
      <c r="F75" s="130">
        <v>18071</v>
      </c>
      <c r="G75" s="130">
        <v>14211</v>
      </c>
      <c r="H75" s="130">
        <v>5239</v>
      </c>
      <c r="I75" s="130">
        <v>58665</v>
      </c>
      <c r="J75" s="130">
        <v>27335</v>
      </c>
      <c r="K75" s="130">
        <v>6497</v>
      </c>
      <c r="L75" s="131">
        <v>2750</v>
      </c>
      <c r="M75" s="124">
        <f t="shared" si="15"/>
        <v>174415</v>
      </c>
    </row>
    <row r="76" spans="1:13">
      <c r="A76" s="1498"/>
      <c r="B76" s="567" t="s">
        <v>254</v>
      </c>
      <c r="C76" s="129">
        <v>12408</v>
      </c>
      <c r="D76" s="130">
        <v>713</v>
      </c>
      <c r="E76" s="130">
        <v>6275</v>
      </c>
      <c r="F76" s="130">
        <v>15797</v>
      </c>
      <c r="G76" s="130">
        <v>14413</v>
      </c>
      <c r="H76" s="130">
        <v>3973</v>
      </c>
      <c r="I76" s="130">
        <v>40699</v>
      </c>
      <c r="J76" s="130">
        <v>17634</v>
      </c>
      <c r="K76" s="130">
        <v>12810</v>
      </c>
      <c r="L76" s="131">
        <v>563</v>
      </c>
      <c r="M76" s="124">
        <f t="shared" si="15"/>
        <v>125285</v>
      </c>
    </row>
    <row r="77" spans="1:13" ht="15" thickBot="1">
      <c r="A77" s="1495"/>
      <c r="B77" s="568" t="s">
        <v>255</v>
      </c>
      <c r="C77" s="132">
        <v>13736</v>
      </c>
      <c r="D77" s="133">
        <v>759</v>
      </c>
      <c r="E77" s="133">
        <v>11940</v>
      </c>
      <c r="F77" s="133">
        <v>10926</v>
      </c>
      <c r="G77" s="133">
        <v>7354</v>
      </c>
      <c r="H77" s="133">
        <v>2025</v>
      </c>
      <c r="I77" s="133">
        <v>22084</v>
      </c>
      <c r="J77" s="133">
        <v>9386</v>
      </c>
      <c r="K77" s="133">
        <v>27436</v>
      </c>
      <c r="L77" s="134">
        <v>1048</v>
      </c>
      <c r="M77" s="124">
        <f t="shared" si="15"/>
        <v>106694</v>
      </c>
    </row>
    <row r="78" spans="1:13">
      <c r="C78" s="341">
        <f>SUM(C66:C77)</f>
        <v>147859</v>
      </c>
      <c r="D78" s="341">
        <f t="shared" ref="D78:L78" si="16">SUM(D66:D77)</f>
        <v>28463</v>
      </c>
      <c r="E78" s="341">
        <f t="shared" si="16"/>
        <v>136383</v>
      </c>
      <c r="F78" s="341">
        <f t="shared" si="16"/>
        <v>146408</v>
      </c>
      <c r="G78" s="341">
        <f t="shared" si="16"/>
        <v>165244</v>
      </c>
      <c r="H78" s="341">
        <f t="shared" si="16"/>
        <v>42174</v>
      </c>
      <c r="I78" s="341">
        <f t="shared" si="16"/>
        <v>521981</v>
      </c>
      <c r="J78" s="341">
        <f t="shared" si="16"/>
        <v>263654</v>
      </c>
      <c r="K78" s="341">
        <f t="shared" si="16"/>
        <v>70588</v>
      </c>
      <c r="L78" s="341">
        <f t="shared" si="16"/>
        <v>14557</v>
      </c>
      <c r="M78" s="124">
        <f t="shared" si="15"/>
        <v>1537311</v>
      </c>
    </row>
    <row r="79" spans="1:13" ht="15" thickBot="1"/>
    <row r="80" spans="1:13" ht="15" thickBot="1">
      <c r="A80" s="1497" t="s">
        <v>243</v>
      </c>
      <c r="B80" s="566" t="s">
        <v>244</v>
      </c>
      <c r="C80" s="274">
        <f>C66/M66*100</f>
        <v>13.7</v>
      </c>
      <c r="D80" s="274">
        <f>D66/M66*100</f>
        <v>1.2</v>
      </c>
      <c r="E80" s="274">
        <f>E66/M66*100</f>
        <v>7.8</v>
      </c>
      <c r="F80" s="274">
        <f>F66/M66*100</f>
        <v>7.6</v>
      </c>
      <c r="G80" s="274">
        <f>G66/M66*100</f>
        <v>10</v>
      </c>
      <c r="H80" s="274">
        <f>H66/M66*100</f>
        <v>1.4</v>
      </c>
      <c r="I80" s="274">
        <f>I66/M66*100</f>
        <v>34.9</v>
      </c>
      <c r="J80" s="274">
        <f>J66/M66*100</f>
        <v>20.3</v>
      </c>
      <c r="K80" s="274">
        <f>K66/M66*100</f>
        <v>2.5</v>
      </c>
      <c r="L80" s="274">
        <f>L66/M66*100</f>
        <v>0.7</v>
      </c>
    </row>
    <row r="81" spans="1:12">
      <c r="A81" s="1498"/>
      <c r="B81" s="567" t="s">
        <v>245</v>
      </c>
      <c r="C81" s="274">
        <f t="shared" ref="C81:C91" si="17">C67/M67*100</f>
        <v>8.1999999999999993</v>
      </c>
      <c r="D81" s="274">
        <f t="shared" ref="D81:D92" si="18">D67/M67*100</f>
        <v>1</v>
      </c>
      <c r="E81" s="274">
        <f t="shared" ref="E81:E92" si="19">E67/M67*100</f>
        <v>4.9000000000000004</v>
      </c>
      <c r="F81" s="274">
        <f t="shared" ref="F81:F92" si="20">F67/M67*100</f>
        <v>8.5</v>
      </c>
      <c r="G81" s="274">
        <f t="shared" ref="G81:G92" si="21">G67/M67*100</f>
        <v>11.6</v>
      </c>
      <c r="H81" s="274">
        <f t="shared" ref="H81:H92" si="22">H67/M67*100</f>
        <v>3.4</v>
      </c>
      <c r="I81" s="274">
        <f t="shared" ref="I81:I92" si="23">I67/M67*100</f>
        <v>37.5</v>
      </c>
      <c r="J81" s="274">
        <f t="shared" ref="J81:J92" si="24">J67/M67*100</f>
        <v>20.3</v>
      </c>
      <c r="K81" s="274">
        <f t="shared" ref="K81:K92" si="25">K67/M67*100</f>
        <v>1.9</v>
      </c>
      <c r="L81" s="274">
        <f t="shared" ref="L81:L92" si="26">L67/M67*100</f>
        <v>2.6</v>
      </c>
    </row>
    <row r="82" spans="1:12">
      <c r="A82" s="1498"/>
      <c r="B82" s="567" t="s">
        <v>246</v>
      </c>
      <c r="C82" s="274">
        <f t="shared" si="17"/>
        <v>8.4</v>
      </c>
      <c r="D82" s="274">
        <f t="shared" si="18"/>
        <v>0.7</v>
      </c>
      <c r="E82" s="274">
        <f t="shared" si="19"/>
        <v>4.0999999999999996</v>
      </c>
      <c r="F82" s="274">
        <f t="shared" si="20"/>
        <v>7.2</v>
      </c>
      <c r="G82" s="274">
        <f t="shared" si="21"/>
        <v>10</v>
      </c>
      <c r="H82" s="274">
        <f t="shared" si="22"/>
        <v>2.8</v>
      </c>
      <c r="I82" s="274">
        <f t="shared" si="23"/>
        <v>40.799999999999997</v>
      </c>
      <c r="J82" s="274">
        <f t="shared" si="24"/>
        <v>21.3</v>
      </c>
      <c r="K82" s="274">
        <f t="shared" si="25"/>
        <v>3.2</v>
      </c>
      <c r="L82" s="274">
        <f t="shared" si="26"/>
        <v>1.3</v>
      </c>
    </row>
    <row r="83" spans="1:12">
      <c r="A83" s="1498"/>
      <c r="B83" s="567" t="s">
        <v>247</v>
      </c>
      <c r="C83" s="274">
        <f t="shared" si="17"/>
        <v>7.3</v>
      </c>
      <c r="D83" s="274">
        <f t="shared" si="18"/>
        <v>8.5</v>
      </c>
      <c r="E83" s="274">
        <f t="shared" si="19"/>
        <v>7.4</v>
      </c>
      <c r="F83" s="274">
        <f t="shared" si="20"/>
        <v>9.6</v>
      </c>
      <c r="G83" s="274">
        <f t="shared" si="21"/>
        <v>9.1999999999999993</v>
      </c>
      <c r="H83" s="274">
        <f t="shared" si="22"/>
        <v>3</v>
      </c>
      <c r="I83" s="274">
        <f t="shared" si="23"/>
        <v>36.6</v>
      </c>
      <c r="J83" s="274">
        <f t="shared" si="24"/>
        <v>15.7</v>
      </c>
      <c r="K83" s="274">
        <f t="shared" si="25"/>
        <v>2.2999999999999998</v>
      </c>
      <c r="L83" s="274">
        <f t="shared" si="26"/>
        <v>0.3</v>
      </c>
    </row>
    <row r="84" spans="1:12">
      <c r="A84" s="1498"/>
      <c r="B84" s="567" t="s">
        <v>248</v>
      </c>
      <c r="C84" s="274">
        <f t="shared" si="17"/>
        <v>7.3</v>
      </c>
      <c r="D84" s="274">
        <f t="shared" si="18"/>
        <v>0.9</v>
      </c>
      <c r="E84" s="274">
        <f t="shared" si="19"/>
        <v>4.9000000000000004</v>
      </c>
      <c r="F84" s="274">
        <f t="shared" si="20"/>
        <v>15.5</v>
      </c>
      <c r="G84" s="274">
        <f t="shared" si="21"/>
        <v>9.8000000000000007</v>
      </c>
      <c r="H84" s="274">
        <f t="shared" si="22"/>
        <v>2.6</v>
      </c>
      <c r="I84" s="274">
        <f t="shared" si="23"/>
        <v>35.700000000000003</v>
      </c>
      <c r="J84" s="274">
        <f t="shared" si="24"/>
        <v>20.8</v>
      </c>
      <c r="K84" s="274">
        <f t="shared" si="25"/>
        <v>1.7</v>
      </c>
      <c r="L84" s="274">
        <f t="shared" si="26"/>
        <v>0.7</v>
      </c>
    </row>
    <row r="85" spans="1:12">
      <c r="A85" s="1498"/>
      <c r="B85" s="567" t="s">
        <v>249</v>
      </c>
      <c r="C85" s="274">
        <f t="shared" si="17"/>
        <v>10.3</v>
      </c>
      <c r="D85" s="274">
        <f t="shared" si="18"/>
        <v>1.4</v>
      </c>
      <c r="E85" s="274">
        <f t="shared" si="19"/>
        <v>6.1</v>
      </c>
      <c r="F85" s="274">
        <f t="shared" si="20"/>
        <v>8.8000000000000007</v>
      </c>
      <c r="G85" s="274">
        <f t="shared" si="21"/>
        <v>16.100000000000001</v>
      </c>
      <c r="H85" s="274">
        <f t="shared" si="22"/>
        <v>3.2</v>
      </c>
      <c r="I85" s="274">
        <f t="shared" si="23"/>
        <v>33.9</v>
      </c>
      <c r="J85" s="274">
        <f t="shared" si="24"/>
        <v>16.7</v>
      </c>
      <c r="K85" s="274">
        <f t="shared" si="25"/>
        <v>2.7</v>
      </c>
      <c r="L85" s="274">
        <f t="shared" si="26"/>
        <v>0.7</v>
      </c>
    </row>
    <row r="86" spans="1:12">
      <c r="A86" s="1498"/>
      <c r="B86" s="567" t="s">
        <v>250</v>
      </c>
      <c r="C86" s="274">
        <f t="shared" si="17"/>
        <v>9.8000000000000007</v>
      </c>
      <c r="D86" s="274">
        <f t="shared" si="18"/>
        <v>1</v>
      </c>
      <c r="E86" s="274">
        <f t="shared" si="19"/>
        <v>8.6</v>
      </c>
      <c r="F86" s="274">
        <f t="shared" si="20"/>
        <v>6.5</v>
      </c>
      <c r="G86" s="274">
        <f t="shared" si="21"/>
        <v>15</v>
      </c>
      <c r="H86" s="274">
        <f t="shared" si="22"/>
        <v>2.5</v>
      </c>
      <c r="I86" s="274">
        <f t="shared" si="23"/>
        <v>37.799999999999997</v>
      </c>
      <c r="J86" s="274">
        <f t="shared" si="24"/>
        <v>15.7</v>
      </c>
      <c r="K86" s="274">
        <f t="shared" si="25"/>
        <v>2.7</v>
      </c>
      <c r="L86" s="274">
        <f t="shared" si="26"/>
        <v>0.4</v>
      </c>
    </row>
    <row r="87" spans="1:12">
      <c r="A87" s="1498"/>
      <c r="B87" s="567" t="s">
        <v>251</v>
      </c>
      <c r="C87" s="274">
        <f t="shared" si="17"/>
        <v>14.1</v>
      </c>
      <c r="D87" s="274">
        <f t="shared" si="18"/>
        <v>1</v>
      </c>
      <c r="E87" s="274">
        <f t="shared" si="19"/>
        <v>25.8</v>
      </c>
      <c r="F87" s="274">
        <f t="shared" si="20"/>
        <v>4.3</v>
      </c>
      <c r="G87" s="274">
        <f t="shared" si="21"/>
        <v>12.3</v>
      </c>
      <c r="H87" s="274">
        <f t="shared" si="22"/>
        <v>2.2000000000000002</v>
      </c>
      <c r="I87" s="274">
        <f t="shared" si="23"/>
        <v>22.9</v>
      </c>
      <c r="J87" s="274">
        <f t="shared" si="24"/>
        <v>16</v>
      </c>
      <c r="K87" s="274">
        <f t="shared" si="25"/>
        <v>1</v>
      </c>
      <c r="L87" s="274">
        <f t="shared" si="26"/>
        <v>0.4</v>
      </c>
    </row>
    <row r="88" spans="1:12">
      <c r="A88" s="1498"/>
      <c r="B88" s="567" t="s">
        <v>252</v>
      </c>
      <c r="C88" s="274">
        <f t="shared" si="17"/>
        <v>10.1</v>
      </c>
      <c r="D88" s="274">
        <f t="shared" si="18"/>
        <v>1.6</v>
      </c>
      <c r="E88" s="274">
        <f t="shared" si="19"/>
        <v>13.8</v>
      </c>
      <c r="F88" s="274">
        <f t="shared" si="20"/>
        <v>6.3</v>
      </c>
      <c r="G88" s="274">
        <f t="shared" si="21"/>
        <v>12.4</v>
      </c>
      <c r="H88" s="274">
        <f t="shared" si="22"/>
        <v>2.8</v>
      </c>
      <c r="I88" s="274">
        <f t="shared" si="23"/>
        <v>33.4</v>
      </c>
      <c r="J88" s="274">
        <f t="shared" si="24"/>
        <v>18.100000000000001</v>
      </c>
      <c r="K88" s="274">
        <f t="shared" si="25"/>
        <v>0.6</v>
      </c>
      <c r="L88" s="274">
        <f t="shared" si="26"/>
        <v>0.9</v>
      </c>
    </row>
    <row r="89" spans="1:12">
      <c r="A89" s="1498"/>
      <c r="B89" s="567" t="s">
        <v>253</v>
      </c>
      <c r="C89" s="274">
        <f t="shared" si="17"/>
        <v>9.1</v>
      </c>
      <c r="D89" s="274">
        <f t="shared" si="18"/>
        <v>0.6</v>
      </c>
      <c r="E89" s="274">
        <f t="shared" si="19"/>
        <v>14.1</v>
      </c>
      <c r="F89" s="274">
        <f t="shared" si="20"/>
        <v>10.4</v>
      </c>
      <c r="G89" s="274">
        <f t="shared" si="21"/>
        <v>8.1</v>
      </c>
      <c r="H89" s="274">
        <f t="shared" si="22"/>
        <v>3</v>
      </c>
      <c r="I89" s="274">
        <f t="shared" si="23"/>
        <v>33.6</v>
      </c>
      <c r="J89" s="274">
        <f t="shared" si="24"/>
        <v>15.7</v>
      </c>
      <c r="K89" s="274">
        <f t="shared" si="25"/>
        <v>3.7</v>
      </c>
      <c r="L89" s="274">
        <f t="shared" si="26"/>
        <v>1.6</v>
      </c>
    </row>
    <row r="90" spans="1:12">
      <c r="A90" s="1498"/>
      <c r="B90" s="567" t="s">
        <v>254</v>
      </c>
      <c r="C90" s="274">
        <f t="shared" si="17"/>
        <v>9.9</v>
      </c>
      <c r="D90" s="274">
        <f t="shared" si="18"/>
        <v>0.6</v>
      </c>
      <c r="E90" s="274">
        <f t="shared" si="19"/>
        <v>5</v>
      </c>
      <c r="F90" s="274">
        <f t="shared" si="20"/>
        <v>12.6</v>
      </c>
      <c r="G90" s="274">
        <f t="shared" si="21"/>
        <v>11.5</v>
      </c>
      <c r="H90" s="274">
        <f t="shared" si="22"/>
        <v>3.2</v>
      </c>
      <c r="I90" s="274">
        <f t="shared" si="23"/>
        <v>32.5</v>
      </c>
      <c r="J90" s="274">
        <f t="shared" si="24"/>
        <v>14.1</v>
      </c>
      <c r="K90" s="274">
        <f t="shared" si="25"/>
        <v>10.199999999999999</v>
      </c>
      <c r="L90" s="274">
        <f t="shared" si="26"/>
        <v>0.4</v>
      </c>
    </row>
    <row r="91" spans="1:12" ht="15" thickBot="1">
      <c r="A91" s="1495"/>
      <c r="B91" s="568" t="s">
        <v>255</v>
      </c>
      <c r="C91" s="274">
        <f t="shared" si="17"/>
        <v>12.9</v>
      </c>
      <c r="D91" s="274">
        <f t="shared" si="18"/>
        <v>0.7</v>
      </c>
      <c r="E91" s="274">
        <f t="shared" si="19"/>
        <v>11.2</v>
      </c>
      <c r="F91" s="274">
        <f t="shared" si="20"/>
        <v>10.199999999999999</v>
      </c>
      <c r="G91" s="274">
        <f t="shared" si="21"/>
        <v>6.9</v>
      </c>
      <c r="H91" s="274">
        <f t="shared" si="22"/>
        <v>1.9</v>
      </c>
      <c r="I91" s="274">
        <f t="shared" si="23"/>
        <v>20.7</v>
      </c>
      <c r="J91" s="274">
        <f t="shared" si="24"/>
        <v>8.8000000000000007</v>
      </c>
      <c r="K91" s="274">
        <f t="shared" si="25"/>
        <v>25.7</v>
      </c>
      <c r="L91" s="274">
        <f t="shared" si="26"/>
        <v>1</v>
      </c>
    </row>
    <row r="92" spans="1:12" ht="15" thickBot="1">
      <c r="C92" s="274">
        <f>C78/M78*100</f>
        <v>9.6</v>
      </c>
      <c r="D92" s="274">
        <f t="shared" si="18"/>
        <v>1.9</v>
      </c>
      <c r="E92" s="274">
        <f t="shared" si="19"/>
        <v>8.9</v>
      </c>
      <c r="F92" s="274">
        <f t="shared" si="20"/>
        <v>9.5</v>
      </c>
      <c r="G92" s="274">
        <f t="shared" si="21"/>
        <v>10.7</v>
      </c>
      <c r="H92" s="274">
        <f t="shared" si="22"/>
        <v>2.7</v>
      </c>
      <c r="I92" s="274">
        <f t="shared" si="23"/>
        <v>34</v>
      </c>
      <c r="J92" s="274">
        <f t="shared" si="24"/>
        <v>17.2</v>
      </c>
      <c r="K92" s="274">
        <f t="shared" si="25"/>
        <v>4.5999999999999996</v>
      </c>
      <c r="L92" s="274">
        <f t="shared" si="26"/>
        <v>0.9</v>
      </c>
    </row>
    <row r="93" spans="1:12" ht="15" thickBot="1">
      <c r="A93" s="1497" t="s">
        <v>243</v>
      </c>
      <c r="B93" s="566" t="s">
        <v>244</v>
      </c>
      <c r="C93" s="56">
        <f>ROUND(C80,1)</f>
        <v>13.7</v>
      </c>
      <c r="D93" s="56">
        <f t="shared" ref="D93:L93" si="27">ROUND(D80,1)</f>
        <v>1.2</v>
      </c>
      <c r="E93" s="56">
        <f t="shared" si="27"/>
        <v>7.8</v>
      </c>
      <c r="F93" s="56">
        <f t="shared" si="27"/>
        <v>7.6</v>
      </c>
      <c r="G93" s="56">
        <f t="shared" si="27"/>
        <v>10</v>
      </c>
      <c r="H93" s="56">
        <f t="shared" si="27"/>
        <v>1.4</v>
      </c>
      <c r="I93" s="56">
        <f t="shared" si="27"/>
        <v>34.9</v>
      </c>
      <c r="J93" s="56">
        <f t="shared" si="27"/>
        <v>20.3</v>
      </c>
      <c r="K93" s="56">
        <f t="shared" si="27"/>
        <v>2.5</v>
      </c>
      <c r="L93" s="56">
        <f t="shared" si="27"/>
        <v>0.7</v>
      </c>
    </row>
    <row r="94" spans="1:12">
      <c r="A94" s="1498"/>
      <c r="B94" s="567" t="s">
        <v>245</v>
      </c>
      <c r="C94" s="56">
        <f t="shared" ref="C94:L94" si="28">ROUND(C81,1)</f>
        <v>8.1999999999999993</v>
      </c>
      <c r="D94" s="56">
        <f t="shared" si="28"/>
        <v>1</v>
      </c>
      <c r="E94" s="56">
        <f t="shared" si="28"/>
        <v>4.9000000000000004</v>
      </c>
      <c r="F94" s="56">
        <f t="shared" si="28"/>
        <v>8.5</v>
      </c>
      <c r="G94" s="56">
        <f t="shared" si="28"/>
        <v>11.6</v>
      </c>
      <c r="H94" s="56">
        <f t="shared" si="28"/>
        <v>3.4</v>
      </c>
      <c r="I94" s="56">
        <f t="shared" si="28"/>
        <v>37.5</v>
      </c>
      <c r="J94" s="56">
        <f t="shared" si="28"/>
        <v>20.3</v>
      </c>
      <c r="K94" s="56">
        <f t="shared" si="28"/>
        <v>1.9</v>
      </c>
      <c r="L94" s="56">
        <f t="shared" si="28"/>
        <v>2.6</v>
      </c>
    </row>
    <row r="95" spans="1:12">
      <c r="A95" s="1498"/>
      <c r="B95" s="567" t="s">
        <v>246</v>
      </c>
      <c r="C95" s="56">
        <f t="shared" ref="C95:L95" si="29">ROUND(C82,1)</f>
        <v>8.4</v>
      </c>
      <c r="D95" s="56">
        <f t="shared" si="29"/>
        <v>0.7</v>
      </c>
      <c r="E95" s="56">
        <f t="shared" si="29"/>
        <v>4.0999999999999996</v>
      </c>
      <c r="F95" s="56">
        <f t="shared" si="29"/>
        <v>7.2</v>
      </c>
      <c r="G95" s="56">
        <f t="shared" si="29"/>
        <v>10</v>
      </c>
      <c r="H95" s="56">
        <f t="shared" si="29"/>
        <v>2.8</v>
      </c>
      <c r="I95" s="56">
        <f t="shared" si="29"/>
        <v>40.799999999999997</v>
      </c>
      <c r="J95" s="56">
        <f t="shared" si="29"/>
        <v>21.3</v>
      </c>
      <c r="K95" s="56">
        <f t="shared" si="29"/>
        <v>3.2</v>
      </c>
      <c r="L95" s="56">
        <f t="shared" si="29"/>
        <v>1.3</v>
      </c>
    </row>
    <row r="96" spans="1:12">
      <c r="A96" s="1498"/>
      <c r="B96" s="567" t="s">
        <v>247</v>
      </c>
      <c r="C96" s="56">
        <f t="shared" ref="C96:L96" si="30">ROUND(C83,1)</f>
        <v>7.3</v>
      </c>
      <c r="D96" s="56">
        <f t="shared" si="30"/>
        <v>8.5</v>
      </c>
      <c r="E96" s="56">
        <f t="shared" si="30"/>
        <v>7.4</v>
      </c>
      <c r="F96" s="56">
        <f t="shared" si="30"/>
        <v>9.6</v>
      </c>
      <c r="G96" s="56">
        <f t="shared" si="30"/>
        <v>9.1999999999999993</v>
      </c>
      <c r="H96" s="56">
        <f t="shared" si="30"/>
        <v>3</v>
      </c>
      <c r="I96" s="56">
        <f t="shared" si="30"/>
        <v>36.6</v>
      </c>
      <c r="J96" s="56">
        <f t="shared" si="30"/>
        <v>15.7</v>
      </c>
      <c r="K96" s="56">
        <f t="shared" si="30"/>
        <v>2.2999999999999998</v>
      </c>
      <c r="L96" s="56">
        <f t="shared" si="30"/>
        <v>0.3</v>
      </c>
    </row>
    <row r="97" spans="1:13">
      <c r="A97" s="1498"/>
      <c r="B97" s="567" t="s">
        <v>248</v>
      </c>
      <c r="C97" s="56">
        <f t="shared" ref="C97:L97" si="31">ROUND(C84,1)</f>
        <v>7.3</v>
      </c>
      <c r="D97" s="56">
        <f t="shared" si="31"/>
        <v>0.9</v>
      </c>
      <c r="E97" s="56">
        <f t="shared" si="31"/>
        <v>4.9000000000000004</v>
      </c>
      <c r="F97" s="56">
        <f t="shared" si="31"/>
        <v>15.5</v>
      </c>
      <c r="G97" s="56">
        <f t="shared" si="31"/>
        <v>9.8000000000000007</v>
      </c>
      <c r="H97" s="56">
        <f t="shared" si="31"/>
        <v>2.6</v>
      </c>
      <c r="I97" s="56">
        <f t="shared" si="31"/>
        <v>35.700000000000003</v>
      </c>
      <c r="J97" s="56">
        <f t="shared" si="31"/>
        <v>20.8</v>
      </c>
      <c r="K97" s="56">
        <f t="shared" si="31"/>
        <v>1.7</v>
      </c>
      <c r="L97" s="56">
        <f t="shared" si="31"/>
        <v>0.7</v>
      </c>
    </row>
    <row r="98" spans="1:13">
      <c r="A98" s="1498"/>
      <c r="B98" s="567" t="s">
        <v>249</v>
      </c>
      <c r="C98" s="56">
        <f t="shared" ref="C98:L98" si="32">ROUND(C85,1)</f>
        <v>10.3</v>
      </c>
      <c r="D98" s="56">
        <f t="shared" si="32"/>
        <v>1.4</v>
      </c>
      <c r="E98" s="56">
        <f t="shared" si="32"/>
        <v>6.1</v>
      </c>
      <c r="F98" s="56">
        <f t="shared" si="32"/>
        <v>8.8000000000000007</v>
      </c>
      <c r="G98" s="56">
        <f t="shared" si="32"/>
        <v>16.100000000000001</v>
      </c>
      <c r="H98" s="56">
        <f t="shared" si="32"/>
        <v>3.2</v>
      </c>
      <c r="I98" s="56">
        <f t="shared" si="32"/>
        <v>33.9</v>
      </c>
      <c r="J98" s="56">
        <f t="shared" si="32"/>
        <v>16.7</v>
      </c>
      <c r="K98" s="56">
        <f t="shared" si="32"/>
        <v>2.7</v>
      </c>
      <c r="L98" s="56">
        <f t="shared" si="32"/>
        <v>0.7</v>
      </c>
    </row>
    <row r="99" spans="1:13">
      <c r="A99" s="1498"/>
      <c r="B99" s="567" t="s">
        <v>250</v>
      </c>
      <c r="C99" s="56">
        <f t="shared" ref="C99:L99" si="33">ROUND(C86,1)</f>
        <v>9.8000000000000007</v>
      </c>
      <c r="D99" s="56">
        <f t="shared" si="33"/>
        <v>1</v>
      </c>
      <c r="E99" s="56">
        <f t="shared" si="33"/>
        <v>8.6</v>
      </c>
      <c r="F99" s="56">
        <f t="shared" si="33"/>
        <v>6.5</v>
      </c>
      <c r="G99" s="56">
        <f t="shared" si="33"/>
        <v>15</v>
      </c>
      <c r="H99" s="56">
        <f t="shared" si="33"/>
        <v>2.5</v>
      </c>
      <c r="I99" s="56">
        <f t="shared" si="33"/>
        <v>37.799999999999997</v>
      </c>
      <c r="J99" s="56">
        <f t="shared" si="33"/>
        <v>15.7</v>
      </c>
      <c r="K99" s="56">
        <f t="shared" si="33"/>
        <v>2.7</v>
      </c>
      <c r="L99" s="56">
        <f t="shared" si="33"/>
        <v>0.4</v>
      </c>
    </row>
    <row r="100" spans="1:13">
      <c r="A100" s="1498"/>
      <c r="B100" s="567" t="s">
        <v>251</v>
      </c>
      <c r="C100" s="56">
        <f t="shared" ref="C100:L100" si="34">ROUND(C87,1)</f>
        <v>14.1</v>
      </c>
      <c r="D100" s="56">
        <f t="shared" si="34"/>
        <v>1</v>
      </c>
      <c r="E100" s="56">
        <f t="shared" si="34"/>
        <v>25.8</v>
      </c>
      <c r="F100" s="56">
        <f t="shared" si="34"/>
        <v>4.3</v>
      </c>
      <c r="G100" s="56">
        <f t="shared" si="34"/>
        <v>12.3</v>
      </c>
      <c r="H100" s="56">
        <f t="shared" si="34"/>
        <v>2.2000000000000002</v>
      </c>
      <c r="I100" s="56">
        <f t="shared" si="34"/>
        <v>22.9</v>
      </c>
      <c r="J100" s="56">
        <f t="shared" si="34"/>
        <v>16</v>
      </c>
      <c r="K100" s="56">
        <f t="shared" si="34"/>
        <v>1</v>
      </c>
      <c r="L100" s="56">
        <f t="shared" si="34"/>
        <v>0.4</v>
      </c>
    </row>
    <row r="101" spans="1:13">
      <c r="A101" s="1498"/>
      <c r="B101" s="567" t="s">
        <v>252</v>
      </c>
      <c r="C101" s="56">
        <f t="shared" ref="C101:L101" si="35">ROUND(C88,1)</f>
        <v>10.1</v>
      </c>
      <c r="D101" s="56">
        <f t="shared" si="35"/>
        <v>1.6</v>
      </c>
      <c r="E101" s="56">
        <f t="shared" si="35"/>
        <v>13.8</v>
      </c>
      <c r="F101" s="56">
        <f t="shared" si="35"/>
        <v>6.3</v>
      </c>
      <c r="G101" s="56">
        <f t="shared" si="35"/>
        <v>12.4</v>
      </c>
      <c r="H101" s="56">
        <f t="shared" si="35"/>
        <v>2.8</v>
      </c>
      <c r="I101" s="56">
        <f t="shared" si="35"/>
        <v>33.4</v>
      </c>
      <c r="J101" s="56">
        <f t="shared" si="35"/>
        <v>18.100000000000001</v>
      </c>
      <c r="K101" s="56">
        <f t="shared" si="35"/>
        <v>0.6</v>
      </c>
      <c r="L101" s="56">
        <f t="shared" si="35"/>
        <v>0.9</v>
      </c>
    </row>
    <row r="102" spans="1:13">
      <c r="A102" s="1498"/>
      <c r="B102" s="567" t="s">
        <v>253</v>
      </c>
      <c r="C102" s="56">
        <f t="shared" ref="C102:L102" si="36">ROUND(C89,1)</f>
        <v>9.1</v>
      </c>
      <c r="D102" s="56">
        <f t="shared" si="36"/>
        <v>0.6</v>
      </c>
      <c r="E102" s="56">
        <f t="shared" si="36"/>
        <v>14.1</v>
      </c>
      <c r="F102" s="56">
        <f t="shared" si="36"/>
        <v>10.4</v>
      </c>
      <c r="G102" s="56">
        <f t="shared" si="36"/>
        <v>8.1</v>
      </c>
      <c r="H102" s="56">
        <f t="shared" si="36"/>
        <v>3</v>
      </c>
      <c r="I102" s="56">
        <f t="shared" si="36"/>
        <v>33.6</v>
      </c>
      <c r="J102" s="56">
        <f t="shared" si="36"/>
        <v>15.7</v>
      </c>
      <c r="K102" s="56">
        <f t="shared" si="36"/>
        <v>3.7</v>
      </c>
      <c r="L102" s="56">
        <f t="shared" si="36"/>
        <v>1.6</v>
      </c>
    </row>
    <row r="103" spans="1:13">
      <c r="A103" s="1498"/>
      <c r="B103" s="567" t="s">
        <v>254</v>
      </c>
      <c r="C103" s="56">
        <f t="shared" ref="C103:L103" si="37">ROUND(C90,1)</f>
        <v>9.9</v>
      </c>
      <c r="D103" s="56">
        <f t="shared" si="37"/>
        <v>0.6</v>
      </c>
      <c r="E103" s="56">
        <f t="shared" si="37"/>
        <v>5</v>
      </c>
      <c r="F103" s="56">
        <f t="shared" si="37"/>
        <v>12.6</v>
      </c>
      <c r="G103" s="56">
        <f t="shared" si="37"/>
        <v>11.5</v>
      </c>
      <c r="H103" s="56">
        <f t="shared" si="37"/>
        <v>3.2</v>
      </c>
      <c r="I103" s="56">
        <f t="shared" si="37"/>
        <v>32.5</v>
      </c>
      <c r="J103" s="56">
        <f t="shared" si="37"/>
        <v>14.1</v>
      </c>
      <c r="K103" s="56">
        <f t="shared" si="37"/>
        <v>10.199999999999999</v>
      </c>
      <c r="L103" s="56">
        <f t="shared" si="37"/>
        <v>0.4</v>
      </c>
    </row>
    <row r="104" spans="1:13" ht="15" thickBot="1">
      <c r="A104" s="1495"/>
      <c r="B104" s="568" t="s">
        <v>255</v>
      </c>
      <c r="C104" s="56">
        <f t="shared" ref="C104:L104" si="38">ROUND(C91,1)</f>
        <v>12.9</v>
      </c>
      <c r="D104" s="56">
        <f t="shared" si="38"/>
        <v>0.7</v>
      </c>
      <c r="E104" s="56">
        <f t="shared" si="38"/>
        <v>11.2</v>
      </c>
      <c r="F104" s="56">
        <f t="shared" si="38"/>
        <v>10.199999999999999</v>
      </c>
      <c r="G104" s="56">
        <f t="shared" si="38"/>
        <v>6.9</v>
      </c>
      <c r="H104" s="56">
        <f t="shared" si="38"/>
        <v>1.9</v>
      </c>
      <c r="I104" s="56">
        <f t="shared" si="38"/>
        <v>20.7</v>
      </c>
      <c r="J104" s="56">
        <f t="shared" si="38"/>
        <v>8.8000000000000007</v>
      </c>
      <c r="K104" s="56">
        <f t="shared" si="38"/>
        <v>25.7</v>
      </c>
      <c r="L104" s="56">
        <f t="shared" si="38"/>
        <v>1</v>
      </c>
    </row>
    <row r="105" spans="1:13">
      <c r="C105" s="56">
        <f t="shared" ref="C105:L105" si="39">ROUND(C92,1)</f>
        <v>9.6</v>
      </c>
      <c r="D105" s="56">
        <f t="shared" si="39"/>
        <v>1.9</v>
      </c>
      <c r="E105" s="56">
        <f t="shared" si="39"/>
        <v>8.9</v>
      </c>
      <c r="F105" s="56">
        <f t="shared" si="39"/>
        <v>9.5</v>
      </c>
      <c r="G105" s="56">
        <f t="shared" si="39"/>
        <v>10.7</v>
      </c>
      <c r="H105" s="56">
        <f t="shared" si="39"/>
        <v>2.7</v>
      </c>
      <c r="I105" s="56">
        <f t="shared" si="39"/>
        <v>34</v>
      </c>
      <c r="J105" s="56">
        <f t="shared" si="39"/>
        <v>17.2</v>
      </c>
      <c r="K105" s="56">
        <f t="shared" si="39"/>
        <v>4.5999999999999996</v>
      </c>
      <c r="L105" s="56">
        <f t="shared" si="39"/>
        <v>0.9</v>
      </c>
    </row>
    <row r="106" spans="1:13" ht="15" thickBot="1"/>
    <row r="107" spans="1:13" ht="15" thickBot="1">
      <c r="A107" s="1497" t="s">
        <v>243</v>
      </c>
      <c r="B107" s="566" t="s">
        <v>244</v>
      </c>
      <c r="C107" s="274">
        <v>13.7</v>
      </c>
      <c r="D107" s="274">
        <v>1.2</v>
      </c>
      <c r="E107" s="274">
        <v>7.8</v>
      </c>
      <c r="F107" s="274">
        <v>7.6</v>
      </c>
      <c r="G107" s="274">
        <v>10</v>
      </c>
      <c r="H107" s="274">
        <v>1.4</v>
      </c>
      <c r="I107" s="275">
        <v>34.799999999999997</v>
      </c>
      <c r="J107" s="274">
        <v>20.3</v>
      </c>
      <c r="K107" s="274">
        <v>2.5</v>
      </c>
      <c r="L107" s="274">
        <v>0.7</v>
      </c>
      <c r="M107" s="56">
        <f>SUM(C107:L107)</f>
        <v>100</v>
      </c>
    </row>
    <row r="108" spans="1:13">
      <c r="A108" s="1498"/>
      <c r="B108" s="567" t="s">
        <v>245</v>
      </c>
      <c r="C108" s="274">
        <v>8.1999999999999993</v>
      </c>
      <c r="D108" s="274">
        <v>1</v>
      </c>
      <c r="E108" s="274">
        <v>4.9000000000000004</v>
      </c>
      <c r="F108" s="274">
        <v>8.5</v>
      </c>
      <c r="G108" s="274">
        <v>11.6</v>
      </c>
      <c r="H108" s="274">
        <v>3.4</v>
      </c>
      <c r="I108" s="275">
        <v>37.6</v>
      </c>
      <c r="J108" s="274">
        <v>20.3</v>
      </c>
      <c r="K108" s="274">
        <v>1.9</v>
      </c>
      <c r="L108" s="274">
        <v>2.6</v>
      </c>
      <c r="M108" s="56">
        <f t="shared" ref="M108:M119" si="40">SUM(C108:L108)</f>
        <v>100</v>
      </c>
    </row>
    <row r="109" spans="1:13">
      <c r="A109" s="1498"/>
      <c r="B109" s="567" t="s">
        <v>246</v>
      </c>
      <c r="C109" s="274">
        <v>8.4</v>
      </c>
      <c r="D109" s="274">
        <v>0.7</v>
      </c>
      <c r="E109" s="274">
        <v>4.0999999999999996</v>
      </c>
      <c r="F109" s="274">
        <v>7.2</v>
      </c>
      <c r="G109" s="274">
        <v>10</v>
      </c>
      <c r="H109" s="274">
        <v>2.8</v>
      </c>
      <c r="I109" s="275">
        <v>40.9</v>
      </c>
      <c r="J109" s="275">
        <v>21.4</v>
      </c>
      <c r="K109" s="274">
        <v>3.2</v>
      </c>
      <c r="L109" s="274">
        <v>1.3</v>
      </c>
      <c r="M109" s="56">
        <f t="shared" si="40"/>
        <v>100</v>
      </c>
    </row>
    <row r="110" spans="1:13">
      <c r="A110" s="1498"/>
      <c r="B110" s="567" t="s">
        <v>247</v>
      </c>
      <c r="C110" s="274">
        <v>7.3</v>
      </c>
      <c r="D110" s="274">
        <v>8.5</v>
      </c>
      <c r="E110" s="274">
        <v>7.4</v>
      </c>
      <c r="F110" s="274">
        <v>9.6</v>
      </c>
      <c r="G110" s="274">
        <v>9.1999999999999993</v>
      </c>
      <c r="H110" s="274">
        <v>3</v>
      </c>
      <c r="I110" s="275">
        <v>36.700000000000003</v>
      </c>
      <c r="J110" s="274">
        <v>15.7</v>
      </c>
      <c r="K110" s="274">
        <v>2.2999999999999998</v>
      </c>
      <c r="L110" s="274">
        <v>0.3</v>
      </c>
      <c r="M110" s="56">
        <f t="shared" si="40"/>
        <v>100</v>
      </c>
    </row>
    <row r="111" spans="1:13">
      <c r="A111" s="1498"/>
      <c r="B111" s="567" t="s">
        <v>248</v>
      </c>
      <c r="C111" s="274">
        <v>7.3</v>
      </c>
      <c r="D111" s="274">
        <v>0.9</v>
      </c>
      <c r="E111" s="274">
        <v>4.9000000000000004</v>
      </c>
      <c r="F111" s="274">
        <v>15.5</v>
      </c>
      <c r="G111" s="274">
        <v>9.8000000000000007</v>
      </c>
      <c r="H111" s="274">
        <v>2.6</v>
      </c>
      <c r="I111" s="275">
        <v>35.799999999999997</v>
      </c>
      <c r="J111" s="274">
        <v>20.8</v>
      </c>
      <c r="K111" s="274">
        <v>1.7</v>
      </c>
      <c r="L111" s="274">
        <v>0.7</v>
      </c>
      <c r="M111" s="56">
        <f t="shared" si="40"/>
        <v>100</v>
      </c>
    </row>
    <row r="112" spans="1:13">
      <c r="A112" s="1498"/>
      <c r="B112" s="567" t="s">
        <v>249</v>
      </c>
      <c r="C112" s="274">
        <v>10.3</v>
      </c>
      <c r="D112" s="274">
        <v>1.4</v>
      </c>
      <c r="E112" s="274">
        <v>6.1</v>
      </c>
      <c r="F112" s="274">
        <v>8.8000000000000007</v>
      </c>
      <c r="G112" s="274">
        <v>16.100000000000001</v>
      </c>
      <c r="H112" s="274">
        <v>3.2</v>
      </c>
      <c r="I112" s="275">
        <v>34</v>
      </c>
      <c r="J112" s="274">
        <v>16.7</v>
      </c>
      <c r="K112" s="274">
        <v>2.7</v>
      </c>
      <c r="L112" s="274">
        <v>0.7</v>
      </c>
      <c r="M112" s="56">
        <f t="shared" si="40"/>
        <v>100</v>
      </c>
    </row>
    <row r="113" spans="1:13">
      <c r="A113" s="1498"/>
      <c r="B113" s="567" t="s">
        <v>250</v>
      </c>
      <c r="C113" s="274">
        <v>9.8000000000000007</v>
      </c>
      <c r="D113" s="274">
        <v>1</v>
      </c>
      <c r="E113" s="274">
        <v>8.6</v>
      </c>
      <c r="F113" s="274">
        <v>6.5</v>
      </c>
      <c r="G113" s="274">
        <v>15</v>
      </c>
      <c r="H113" s="274">
        <v>2.5</v>
      </c>
      <c r="I113" s="274">
        <v>37.799999999999997</v>
      </c>
      <c r="J113" s="274">
        <v>15.7</v>
      </c>
      <c r="K113" s="274">
        <v>2.7</v>
      </c>
      <c r="L113" s="274">
        <v>0.4</v>
      </c>
      <c r="M113" s="56">
        <f t="shared" si="40"/>
        <v>100</v>
      </c>
    </row>
    <row r="114" spans="1:13">
      <c r="A114" s="1498"/>
      <c r="B114" s="567" t="s">
        <v>251</v>
      </c>
      <c r="C114" s="274">
        <v>14.1</v>
      </c>
      <c r="D114" s="274">
        <v>1</v>
      </c>
      <c r="E114" s="274">
        <v>25.8</v>
      </c>
      <c r="F114" s="274">
        <v>4.3</v>
      </c>
      <c r="G114" s="274">
        <v>12.3</v>
      </c>
      <c r="H114" s="274">
        <v>2.2000000000000002</v>
      </c>
      <c r="I114" s="274">
        <v>22.9</v>
      </c>
      <c r="J114" s="274">
        <v>16</v>
      </c>
      <c r="K114" s="274">
        <v>1</v>
      </c>
      <c r="L114" s="274">
        <v>0.4</v>
      </c>
      <c r="M114" s="56">
        <f t="shared" si="40"/>
        <v>100</v>
      </c>
    </row>
    <row r="115" spans="1:13">
      <c r="A115" s="1498"/>
      <c r="B115" s="567" t="s">
        <v>252</v>
      </c>
      <c r="C115" s="274">
        <v>10.1</v>
      </c>
      <c r="D115" s="274">
        <v>1.6</v>
      </c>
      <c r="E115" s="274">
        <v>13.8</v>
      </c>
      <c r="F115" s="274">
        <v>6.3</v>
      </c>
      <c r="G115" s="274">
        <v>12.4</v>
      </c>
      <c r="H115" s="274">
        <v>2.8</v>
      </c>
      <c r="I115" s="274">
        <v>33.4</v>
      </c>
      <c r="J115" s="274">
        <v>18.100000000000001</v>
      </c>
      <c r="K115" s="274">
        <v>0.6</v>
      </c>
      <c r="L115" s="274">
        <v>0.9</v>
      </c>
      <c r="M115" s="56">
        <f t="shared" si="40"/>
        <v>100</v>
      </c>
    </row>
    <row r="116" spans="1:13">
      <c r="A116" s="1498"/>
      <c r="B116" s="567" t="s">
        <v>253</v>
      </c>
      <c r="C116" s="274">
        <v>9.1</v>
      </c>
      <c r="D116" s="274">
        <v>0.6</v>
      </c>
      <c r="E116" s="274">
        <v>14.1</v>
      </c>
      <c r="F116" s="274">
        <v>10.4</v>
      </c>
      <c r="G116" s="274">
        <v>8.1</v>
      </c>
      <c r="H116" s="274">
        <v>3</v>
      </c>
      <c r="I116" s="274">
        <v>33.700000000000003</v>
      </c>
      <c r="J116" s="274">
        <v>15.7</v>
      </c>
      <c r="K116" s="274">
        <v>3.7</v>
      </c>
      <c r="L116" s="274">
        <v>1.6</v>
      </c>
      <c r="M116" s="56">
        <f t="shared" si="40"/>
        <v>100</v>
      </c>
    </row>
    <row r="117" spans="1:13">
      <c r="A117" s="1498"/>
      <c r="B117" s="567" t="s">
        <v>254</v>
      </c>
      <c r="C117" s="274">
        <v>9.9</v>
      </c>
      <c r="D117" s="274">
        <v>0.6</v>
      </c>
      <c r="E117" s="274">
        <v>5</v>
      </c>
      <c r="F117" s="274">
        <v>12.6</v>
      </c>
      <c r="G117" s="274">
        <v>11.5</v>
      </c>
      <c r="H117" s="274">
        <v>3.2</v>
      </c>
      <c r="I117" s="274">
        <v>32.5</v>
      </c>
      <c r="J117" s="274">
        <v>14.1</v>
      </c>
      <c r="K117" s="274">
        <v>10.199999999999999</v>
      </c>
      <c r="L117" s="274">
        <v>0.4</v>
      </c>
      <c r="M117" s="56">
        <f t="shared" si="40"/>
        <v>100</v>
      </c>
    </row>
    <row r="118" spans="1:13" ht="15" thickBot="1">
      <c r="A118" s="1495"/>
      <c r="B118" s="568" t="s">
        <v>255</v>
      </c>
      <c r="C118" s="274">
        <v>12.9</v>
      </c>
      <c r="D118" s="274">
        <v>0.7</v>
      </c>
      <c r="E118" s="274">
        <v>11.2</v>
      </c>
      <c r="F118" s="274">
        <v>10.199999999999999</v>
      </c>
      <c r="G118" s="274">
        <v>6.9</v>
      </c>
      <c r="H118" s="274">
        <v>1.9</v>
      </c>
      <c r="I118" s="274">
        <v>20.7</v>
      </c>
      <c r="J118" s="274">
        <v>8.8000000000000007</v>
      </c>
      <c r="K118" s="274">
        <v>25.7</v>
      </c>
      <c r="L118" s="274">
        <v>1</v>
      </c>
      <c r="M118" s="56">
        <f t="shared" si="40"/>
        <v>100</v>
      </c>
    </row>
    <row r="119" spans="1:13">
      <c r="C119" s="274">
        <v>9.6</v>
      </c>
      <c r="D119" s="274">
        <v>1.9</v>
      </c>
      <c r="E119" s="274">
        <v>8.9</v>
      </c>
      <c r="F119" s="274">
        <v>9.5</v>
      </c>
      <c r="G119" s="274">
        <v>10.7</v>
      </c>
      <c r="H119" s="274">
        <v>2.7</v>
      </c>
      <c r="I119" s="274">
        <v>34</v>
      </c>
      <c r="J119" s="274">
        <v>17.2</v>
      </c>
      <c r="K119" s="274">
        <v>4.5999999999999996</v>
      </c>
      <c r="L119" s="274">
        <v>0.9</v>
      </c>
      <c r="M119" s="56">
        <f t="shared" si="40"/>
        <v>100</v>
      </c>
    </row>
  </sheetData>
  <mergeCells count="10">
    <mergeCell ref="A93:A104"/>
    <mergeCell ref="A107:A118"/>
    <mergeCell ref="A17:A28"/>
    <mergeCell ref="A31:A42"/>
    <mergeCell ref="A45:A56"/>
    <mergeCell ref="A1:B2"/>
    <mergeCell ref="A3:A14"/>
    <mergeCell ref="A64:B65"/>
    <mergeCell ref="A66:A77"/>
    <mergeCell ref="A80:A9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69"/>
  <sheetViews>
    <sheetView rightToLeft="1" workbookViewId="0">
      <selection activeCell="D60" sqref="D60:D63"/>
    </sheetView>
  </sheetViews>
  <sheetFormatPr defaultRowHeight="14.25"/>
  <sheetData>
    <row r="1" spans="1:13" ht="24.75" thickBot="1">
      <c r="A1" s="1493" t="s">
        <v>86</v>
      </c>
      <c r="B1" s="1494"/>
      <c r="C1" s="559" t="s">
        <v>216</v>
      </c>
      <c r="D1" s="560" t="s">
        <v>217</v>
      </c>
      <c r="E1" s="560" t="s">
        <v>218</v>
      </c>
      <c r="F1" s="560" t="s">
        <v>219</v>
      </c>
      <c r="G1" s="560" t="s">
        <v>220</v>
      </c>
      <c r="H1" s="560" t="s">
        <v>221</v>
      </c>
      <c r="I1" s="560" t="s">
        <v>222</v>
      </c>
      <c r="J1" s="560" t="s">
        <v>223</v>
      </c>
      <c r="K1" s="560" t="s">
        <v>224</v>
      </c>
      <c r="L1" s="561" t="s">
        <v>225</v>
      </c>
      <c r="M1" s="562"/>
    </row>
    <row r="2" spans="1:13" ht="15" thickBot="1">
      <c r="A2" s="1495"/>
      <c r="B2" s="1496"/>
      <c r="C2" s="563" t="s">
        <v>226</v>
      </c>
      <c r="D2" s="564" t="s">
        <v>226</v>
      </c>
      <c r="E2" s="564" t="s">
        <v>226</v>
      </c>
      <c r="F2" s="564" t="s">
        <v>226</v>
      </c>
      <c r="G2" s="564" t="s">
        <v>226</v>
      </c>
      <c r="H2" s="564" t="s">
        <v>226</v>
      </c>
      <c r="I2" s="564" t="s">
        <v>226</v>
      </c>
      <c r="J2" s="564" t="s">
        <v>226</v>
      </c>
      <c r="K2" s="564" t="s">
        <v>226</v>
      </c>
      <c r="L2" s="565" t="s">
        <v>226</v>
      </c>
      <c r="M2" s="562"/>
    </row>
    <row r="3" spans="1:13" ht="15" thickBot="1">
      <c r="A3" s="1497" t="s">
        <v>243</v>
      </c>
      <c r="B3" s="566" t="s">
        <v>244</v>
      </c>
      <c r="C3" s="126">
        <v>4669</v>
      </c>
      <c r="D3" s="127">
        <v>239</v>
      </c>
      <c r="E3" s="127">
        <v>4142</v>
      </c>
      <c r="F3" s="127">
        <v>3469</v>
      </c>
      <c r="G3" s="127">
        <v>3532</v>
      </c>
      <c r="H3" s="127">
        <v>460</v>
      </c>
      <c r="I3" s="127">
        <v>11917</v>
      </c>
      <c r="J3" s="127">
        <v>9937</v>
      </c>
      <c r="K3" s="127">
        <v>715</v>
      </c>
      <c r="L3" s="128">
        <v>227</v>
      </c>
      <c r="M3" s="569">
        <f>SUM(C3:L3)</f>
        <v>39307</v>
      </c>
    </row>
    <row r="4" spans="1:13">
      <c r="A4" s="1498"/>
      <c r="B4" s="567" t="s">
        <v>245</v>
      </c>
      <c r="C4" s="129">
        <v>3753</v>
      </c>
      <c r="D4" s="130">
        <v>478</v>
      </c>
      <c r="E4" s="130">
        <v>3140</v>
      </c>
      <c r="F4" s="130">
        <v>5624</v>
      </c>
      <c r="G4" s="130">
        <v>6625</v>
      </c>
      <c r="H4" s="130">
        <v>1843</v>
      </c>
      <c r="I4" s="130">
        <v>18687</v>
      </c>
      <c r="J4" s="130">
        <v>10463</v>
      </c>
      <c r="K4" s="130">
        <v>1303</v>
      </c>
      <c r="L4" s="131">
        <v>1154</v>
      </c>
      <c r="M4" s="569">
        <f t="shared" ref="M4:M15" si="0">SUM(C4:L4)</f>
        <v>53070</v>
      </c>
    </row>
    <row r="5" spans="1:13">
      <c r="A5" s="1498"/>
      <c r="B5" s="567" t="s">
        <v>246</v>
      </c>
      <c r="C5" s="129">
        <v>4620</v>
      </c>
      <c r="D5" s="130">
        <v>193</v>
      </c>
      <c r="E5" s="130">
        <v>3452</v>
      </c>
      <c r="F5" s="130">
        <v>5229</v>
      </c>
      <c r="G5" s="130">
        <v>5455</v>
      </c>
      <c r="H5" s="130">
        <v>1779</v>
      </c>
      <c r="I5" s="130">
        <v>22236</v>
      </c>
      <c r="J5" s="130">
        <v>11103</v>
      </c>
      <c r="K5" s="130">
        <v>2094</v>
      </c>
      <c r="L5" s="131">
        <v>968</v>
      </c>
      <c r="M5" s="569">
        <f t="shared" si="0"/>
        <v>57129</v>
      </c>
    </row>
    <row r="6" spans="1:13">
      <c r="A6" s="1498"/>
      <c r="B6" s="567" t="s">
        <v>247</v>
      </c>
      <c r="C6" s="129">
        <v>5520</v>
      </c>
      <c r="D6" s="130">
        <v>2964</v>
      </c>
      <c r="E6" s="130">
        <v>7770</v>
      </c>
      <c r="F6" s="130">
        <v>7162</v>
      </c>
      <c r="G6" s="130">
        <v>6161</v>
      </c>
      <c r="H6" s="130">
        <v>1817</v>
      </c>
      <c r="I6" s="130">
        <v>27998</v>
      </c>
      <c r="J6" s="130">
        <v>12636</v>
      </c>
      <c r="K6" s="130">
        <v>1822</v>
      </c>
      <c r="L6" s="131">
        <v>265</v>
      </c>
      <c r="M6" s="569">
        <f t="shared" si="0"/>
        <v>74115</v>
      </c>
    </row>
    <row r="7" spans="1:13">
      <c r="A7" s="1498"/>
      <c r="B7" s="567" t="s">
        <v>248</v>
      </c>
      <c r="C7" s="129">
        <v>4697</v>
      </c>
      <c r="D7" s="130">
        <v>331</v>
      </c>
      <c r="E7" s="130">
        <v>4802</v>
      </c>
      <c r="F7" s="130">
        <v>11644</v>
      </c>
      <c r="G7" s="130">
        <v>7768</v>
      </c>
      <c r="H7" s="130">
        <v>1881</v>
      </c>
      <c r="I7" s="130">
        <v>27550</v>
      </c>
      <c r="J7" s="130">
        <v>18488</v>
      </c>
      <c r="K7" s="130">
        <v>1839</v>
      </c>
      <c r="L7" s="131">
        <v>477</v>
      </c>
      <c r="M7" s="569">
        <f t="shared" si="0"/>
        <v>79477</v>
      </c>
    </row>
    <row r="8" spans="1:13">
      <c r="A8" s="1498"/>
      <c r="B8" s="567" t="s">
        <v>249</v>
      </c>
      <c r="C8" s="129">
        <v>4804</v>
      </c>
      <c r="D8" s="130">
        <v>465</v>
      </c>
      <c r="E8" s="130">
        <v>4980</v>
      </c>
      <c r="F8" s="130">
        <v>3855</v>
      </c>
      <c r="G8" s="130">
        <v>6139</v>
      </c>
      <c r="H8" s="130">
        <v>1275</v>
      </c>
      <c r="I8" s="130">
        <v>17769</v>
      </c>
      <c r="J8" s="130">
        <v>12069</v>
      </c>
      <c r="K8" s="130">
        <v>1767</v>
      </c>
      <c r="L8" s="131">
        <v>368</v>
      </c>
      <c r="M8" s="569">
        <f t="shared" si="0"/>
        <v>53491</v>
      </c>
    </row>
    <row r="9" spans="1:13">
      <c r="A9" s="1498"/>
      <c r="B9" s="567" t="s">
        <v>250</v>
      </c>
      <c r="C9" s="129">
        <v>2328</v>
      </c>
      <c r="D9" s="130">
        <v>221</v>
      </c>
      <c r="E9" s="130">
        <v>3875</v>
      </c>
      <c r="F9" s="130">
        <v>1899</v>
      </c>
      <c r="G9" s="130">
        <v>6129</v>
      </c>
      <c r="H9" s="130">
        <v>696</v>
      </c>
      <c r="I9" s="130">
        <v>13105</v>
      </c>
      <c r="J9" s="130">
        <v>9825</v>
      </c>
      <c r="K9" s="130">
        <v>1348</v>
      </c>
      <c r="L9" s="131">
        <v>158</v>
      </c>
      <c r="M9" s="569">
        <f t="shared" si="0"/>
        <v>39584</v>
      </c>
    </row>
    <row r="10" spans="1:13">
      <c r="A10" s="1498"/>
      <c r="B10" s="567" t="s">
        <v>251</v>
      </c>
      <c r="C10" s="129">
        <v>4555</v>
      </c>
      <c r="D10" s="130">
        <v>208</v>
      </c>
      <c r="E10" s="130">
        <v>7669</v>
      </c>
      <c r="F10" s="130">
        <v>1063</v>
      </c>
      <c r="G10" s="130">
        <v>1543</v>
      </c>
      <c r="H10" s="130">
        <v>321</v>
      </c>
      <c r="I10" s="130">
        <v>5467</v>
      </c>
      <c r="J10" s="130">
        <v>4374</v>
      </c>
      <c r="K10" s="130">
        <v>369</v>
      </c>
      <c r="L10" s="131">
        <v>77</v>
      </c>
      <c r="M10" s="569">
        <f t="shared" si="0"/>
        <v>25646</v>
      </c>
    </row>
    <row r="11" spans="1:13">
      <c r="A11" s="1498"/>
      <c r="B11" s="567" t="s">
        <v>252</v>
      </c>
      <c r="C11" s="129">
        <v>4317</v>
      </c>
      <c r="D11" s="130">
        <v>512</v>
      </c>
      <c r="E11" s="130">
        <v>5538</v>
      </c>
      <c r="F11" s="130">
        <v>2558</v>
      </c>
      <c r="G11" s="130">
        <v>2714</v>
      </c>
      <c r="H11" s="130">
        <v>558</v>
      </c>
      <c r="I11" s="130">
        <v>9719</v>
      </c>
      <c r="J11" s="130">
        <v>9482</v>
      </c>
      <c r="K11" s="130">
        <v>381</v>
      </c>
      <c r="L11" s="131">
        <v>218</v>
      </c>
      <c r="M11" s="569">
        <f t="shared" si="0"/>
        <v>35997</v>
      </c>
    </row>
    <row r="12" spans="1:13">
      <c r="A12" s="1498"/>
      <c r="B12" s="567" t="s">
        <v>253</v>
      </c>
      <c r="C12" s="129">
        <v>6017</v>
      </c>
      <c r="D12" s="130">
        <v>369</v>
      </c>
      <c r="E12" s="130">
        <v>12249</v>
      </c>
      <c r="F12" s="130">
        <v>6345</v>
      </c>
      <c r="G12" s="130">
        <v>5459</v>
      </c>
      <c r="H12" s="130">
        <v>1667</v>
      </c>
      <c r="I12" s="130">
        <v>19200</v>
      </c>
      <c r="J12" s="130">
        <v>11604</v>
      </c>
      <c r="K12" s="130">
        <v>2374</v>
      </c>
      <c r="L12" s="131">
        <v>549</v>
      </c>
      <c r="M12" s="569">
        <f t="shared" si="0"/>
        <v>65833</v>
      </c>
    </row>
    <row r="13" spans="1:13">
      <c r="A13" s="1498"/>
      <c r="B13" s="567" t="s">
        <v>254</v>
      </c>
      <c r="C13" s="129">
        <v>4381</v>
      </c>
      <c r="D13" s="130">
        <v>193</v>
      </c>
      <c r="E13" s="130">
        <v>3001</v>
      </c>
      <c r="F13" s="130">
        <v>5205</v>
      </c>
      <c r="G13" s="130">
        <v>5145</v>
      </c>
      <c r="H13" s="130">
        <v>1241</v>
      </c>
      <c r="I13" s="130">
        <v>14267</v>
      </c>
      <c r="J13" s="130">
        <v>7900</v>
      </c>
      <c r="K13" s="130">
        <v>4433</v>
      </c>
      <c r="L13" s="131">
        <v>327</v>
      </c>
      <c r="M13" s="569">
        <f t="shared" si="0"/>
        <v>46093</v>
      </c>
    </row>
    <row r="14" spans="1:13" ht="15" thickBot="1">
      <c r="A14" s="1495"/>
      <c r="B14" s="568" t="s">
        <v>255</v>
      </c>
      <c r="C14" s="132">
        <v>4776</v>
      </c>
      <c r="D14" s="133">
        <v>165</v>
      </c>
      <c r="E14" s="133">
        <v>7028</v>
      </c>
      <c r="F14" s="133">
        <v>4328</v>
      </c>
      <c r="G14" s="133">
        <v>2898</v>
      </c>
      <c r="H14" s="133">
        <v>837</v>
      </c>
      <c r="I14" s="133">
        <v>7365</v>
      </c>
      <c r="J14" s="133">
        <v>4317</v>
      </c>
      <c r="K14" s="133">
        <v>8455</v>
      </c>
      <c r="L14" s="134">
        <v>436</v>
      </c>
      <c r="M14" s="569">
        <f t="shared" si="0"/>
        <v>40605</v>
      </c>
    </row>
    <row r="15" spans="1:13">
      <c r="C15" s="341">
        <f>SUM(C3:C14)</f>
        <v>54437</v>
      </c>
      <c r="D15" s="341">
        <f t="shared" ref="D15:L15" si="1">SUM(D3:D14)</f>
        <v>6338</v>
      </c>
      <c r="E15" s="341">
        <f t="shared" si="1"/>
        <v>67646</v>
      </c>
      <c r="F15" s="341">
        <f t="shared" si="1"/>
        <v>58381</v>
      </c>
      <c r="G15" s="341">
        <f t="shared" si="1"/>
        <v>59568</v>
      </c>
      <c r="H15" s="341">
        <f t="shared" si="1"/>
        <v>14375</v>
      </c>
      <c r="I15" s="341">
        <f t="shared" si="1"/>
        <v>195280</v>
      </c>
      <c r="J15" s="341">
        <f t="shared" si="1"/>
        <v>122198</v>
      </c>
      <c r="K15" s="341">
        <f t="shared" si="1"/>
        <v>26900</v>
      </c>
      <c r="L15" s="341">
        <f t="shared" si="1"/>
        <v>5224</v>
      </c>
      <c r="M15" s="569">
        <f t="shared" si="0"/>
        <v>610347</v>
      </c>
    </row>
    <row r="17" spans="1:13" ht="15" thickBot="1"/>
    <row r="18" spans="1:13" ht="24.75" thickBot="1">
      <c r="A18" s="1493" t="s">
        <v>86</v>
      </c>
      <c r="B18" s="1494"/>
      <c r="C18" s="559" t="s">
        <v>233</v>
      </c>
      <c r="D18" s="560" t="s">
        <v>234</v>
      </c>
      <c r="E18" s="560" t="s">
        <v>235</v>
      </c>
      <c r="F18" s="560" t="s">
        <v>236</v>
      </c>
      <c r="G18" s="560" t="s">
        <v>237</v>
      </c>
      <c r="H18" s="560" t="s">
        <v>238</v>
      </c>
      <c r="I18" s="560" t="s">
        <v>239</v>
      </c>
      <c r="J18" s="560" t="s">
        <v>240</v>
      </c>
      <c r="K18" s="560" t="s">
        <v>241</v>
      </c>
      <c r="L18" s="561" t="s">
        <v>242</v>
      </c>
      <c r="M18" s="562"/>
    </row>
    <row r="19" spans="1:13" ht="15" thickBot="1">
      <c r="A19" s="1495"/>
      <c r="B19" s="1496"/>
      <c r="C19" s="563" t="s">
        <v>226</v>
      </c>
      <c r="D19" s="564" t="s">
        <v>226</v>
      </c>
      <c r="E19" s="564" t="s">
        <v>226</v>
      </c>
      <c r="F19" s="564" t="s">
        <v>226</v>
      </c>
      <c r="G19" s="564" t="s">
        <v>226</v>
      </c>
      <c r="H19" s="564" t="s">
        <v>226</v>
      </c>
      <c r="I19" s="564" t="s">
        <v>226</v>
      </c>
      <c r="J19" s="564" t="s">
        <v>226</v>
      </c>
      <c r="K19" s="564" t="s">
        <v>226</v>
      </c>
      <c r="L19" s="565" t="s">
        <v>226</v>
      </c>
      <c r="M19" s="562"/>
    </row>
    <row r="20" spans="1:13" ht="15" thickBot="1">
      <c r="A20" s="1497" t="s">
        <v>243</v>
      </c>
      <c r="B20" s="566" t="s">
        <v>244</v>
      </c>
      <c r="C20" s="126">
        <v>12863</v>
      </c>
      <c r="D20" s="127">
        <v>1125</v>
      </c>
      <c r="E20" s="127">
        <v>7311</v>
      </c>
      <c r="F20" s="127">
        <v>7180</v>
      </c>
      <c r="G20" s="127">
        <v>9395</v>
      </c>
      <c r="H20" s="127">
        <v>1310</v>
      </c>
      <c r="I20" s="127">
        <v>32859</v>
      </c>
      <c r="J20" s="127">
        <v>19079</v>
      </c>
      <c r="K20" s="127">
        <v>2361</v>
      </c>
      <c r="L20" s="128">
        <v>706</v>
      </c>
      <c r="M20" s="124">
        <f>SUM(C20:L20)</f>
        <v>94189</v>
      </c>
    </row>
    <row r="21" spans="1:13">
      <c r="A21" s="1498"/>
      <c r="B21" s="567" t="s">
        <v>245</v>
      </c>
      <c r="C21" s="129">
        <v>10053</v>
      </c>
      <c r="D21" s="130">
        <v>1236</v>
      </c>
      <c r="E21" s="130">
        <v>6029</v>
      </c>
      <c r="F21" s="130">
        <v>10460</v>
      </c>
      <c r="G21" s="130">
        <v>14251</v>
      </c>
      <c r="H21" s="130">
        <v>4161</v>
      </c>
      <c r="I21" s="130">
        <v>46065</v>
      </c>
      <c r="J21" s="130">
        <v>24902</v>
      </c>
      <c r="K21" s="130">
        <v>2391</v>
      </c>
      <c r="L21" s="131">
        <v>3149</v>
      </c>
      <c r="M21" s="124">
        <f t="shared" ref="M21:M32" si="2">SUM(C21:L21)</f>
        <v>122697</v>
      </c>
    </row>
    <row r="22" spans="1:13">
      <c r="A22" s="1498"/>
      <c r="B22" s="567" t="s">
        <v>246</v>
      </c>
      <c r="C22" s="129">
        <v>12217</v>
      </c>
      <c r="D22" s="130">
        <v>1049</v>
      </c>
      <c r="E22" s="130">
        <v>5901</v>
      </c>
      <c r="F22" s="130">
        <v>10457</v>
      </c>
      <c r="G22" s="130">
        <v>14546</v>
      </c>
      <c r="H22" s="130">
        <v>4109</v>
      </c>
      <c r="I22" s="130">
        <v>59028</v>
      </c>
      <c r="J22" s="130">
        <v>30866</v>
      </c>
      <c r="K22" s="130">
        <v>4691</v>
      </c>
      <c r="L22" s="131">
        <v>1954</v>
      </c>
      <c r="M22" s="124">
        <f t="shared" si="2"/>
        <v>144818</v>
      </c>
    </row>
    <row r="23" spans="1:13">
      <c r="A23" s="1498"/>
      <c r="B23" s="567" t="s">
        <v>247</v>
      </c>
      <c r="C23" s="129">
        <v>13415</v>
      </c>
      <c r="D23" s="130">
        <v>15719</v>
      </c>
      <c r="E23" s="130">
        <v>13698</v>
      </c>
      <c r="F23" s="130">
        <v>17740</v>
      </c>
      <c r="G23" s="130">
        <v>16907</v>
      </c>
      <c r="H23" s="130">
        <v>5564</v>
      </c>
      <c r="I23" s="130">
        <v>67395</v>
      </c>
      <c r="J23" s="130">
        <v>28857</v>
      </c>
      <c r="K23" s="130">
        <v>4172</v>
      </c>
      <c r="L23" s="131">
        <v>540</v>
      </c>
      <c r="M23" s="124">
        <f t="shared" si="2"/>
        <v>184007</v>
      </c>
    </row>
    <row r="24" spans="1:13">
      <c r="A24" s="1498"/>
      <c r="B24" s="567" t="s">
        <v>248</v>
      </c>
      <c r="C24" s="129">
        <v>13695</v>
      </c>
      <c r="D24" s="130">
        <v>1660</v>
      </c>
      <c r="E24" s="130">
        <v>9215</v>
      </c>
      <c r="F24" s="130">
        <v>28986</v>
      </c>
      <c r="G24" s="130">
        <v>18235</v>
      </c>
      <c r="H24" s="130">
        <v>4888</v>
      </c>
      <c r="I24" s="130">
        <v>66713</v>
      </c>
      <c r="J24" s="130">
        <v>38831</v>
      </c>
      <c r="K24" s="130">
        <v>3228</v>
      </c>
      <c r="L24" s="131">
        <v>1263</v>
      </c>
      <c r="M24" s="124">
        <f t="shared" si="2"/>
        <v>186714</v>
      </c>
    </row>
    <row r="25" spans="1:13">
      <c r="A25" s="1498"/>
      <c r="B25" s="567" t="s">
        <v>249</v>
      </c>
      <c r="C25" s="129">
        <v>12592</v>
      </c>
      <c r="D25" s="130">
        <v>1670</v>
      </c>
      <c r="E25" s="130">
        <v>7485</v>
      </c>
      <c r="F25" s="130">
        <v>10819</v>
      </c>
      <c r="G25" s="130">
        <v>19710</v>
      </c>
      <c r="H25" s="130">
        <v>3964</v>
      </c>
      <c r="I25" s="130">
        <v>41501</v>
      </c>
      <c r="J25" s="130">
        <v>20406</v>
      </c>
      <c r="K25" s="130">
        <v>3349</v>
      </c>
      <c r="L25" s="131">
        <v>887</v>
      </c>
      <c r="M25" s="124">
        <f t="shared" si="2"/>
        <v>122383</v>
      </c>
    </row>
    <row r="26" spans="1:13">
      <c r="A26" s="1498"/>
      <c r="B26" s="567" t="s">
        <v>250</v>
      </c>
      <c r="C26" s="129">
        <v>7784</v>
      </c>
      <c r="D26" s="130">
        <v>773</v>
      </c>
      <c r="E26" s="130">
        <v>6782</v>
      </c>
      <c r="F26" s="130">
        <v>5193</v>
      </c>
      <c r="G26" s="130">
        <v>11859</v>
      </c>
      <c r="H26" s="130">
        <v>2012</v>
      </c>
      <c r="I26" s="130">
        <v>29955</v>
      </c>
      <c r="J26" s="130">
        <v>12478</v>
      </c>
      <c r="K26" s="130">
        <v>2145</v>
      </c>
      <c r="L26" s="131">
        <v>316</v>
      </c>
      <c r="M26" s="124">
        <f t="shared" si="2"/>
        <v>79297</v>
      </c>
    </row>
    <row r="27" spans="1:13">
      <c r="A27" s="1498"/>
      <c r="B27" s="567" t="s">
        <v>251</v>
      </c>
      <c r="C27" s="129">
        <v>11716</v>
      </c>
      <c r="D27" s="130">
        <v>828</v>
      </c>
      <c r="E27" s="130">
        <v>21429</v>
      </c>
      <c r="F27" s="130">
        <v>3568</v>
      </c>
      <c r="G27" s="130">
        <v>10212</v>
      </c>
      <c r="H27" s="130">
        <v>1799</v>
      </c>
      <c r="I27" s="130">
        <v>18980</v>
      </c>
      <c r="J27" s="130">
        <v>13311</v>
      </c>
      <c r="K27" s="130">
        <v>846</v>
      </c>
      <c r="L27" s="131">
        <v>362</v>
      </c>
      <c r="M27" s="124">
        <f t="shared" si="2"/>
        <v>83051</v>
      </c>
    </row>
    <row r="28" spans="1:13">
      <c r="A28" s="1498"/>
      <c r="B28" s="567" t="s">
        <v>252</v>
      </c>
      <c r="C28" s="129">
        <v>11516</v>
      </c>
      <c r="D28" s="130">
        <v>1810</v>
      </c>
      <c r="E28" s="130">
        <v>15656</v>
      </c>
      <c r="F28" s="130">
        <v>7211</v>
      </c>
      <c r="G28" s="130">
        <v>14151</v>
      </c>
      <c r="H28" s="130">
        <v>3130</v>
      </c>
      <c r="I28" s="130">
        <v>38037</v>
      </c>
      <c r="J28" s="130">
        <v>20569</v>
      </c>
      <c r="K28" s="130">
        <v>662</v>
      </c>
      <c r="L28" s="131">
        <v>1019</v>
      </c>
      <c r="M28" s="124">
        <f t="shared" si="2"/>
        <v>113761</v>
      </c>
    </row>
    <row r="29" spans="1:13">
      <c r="A29" s="1498"/>
      <c r="B29" s="567" t="s">
        <v>253</v>
      </c>
      <c r="C29" s="129">
        <v>15864</v>
      </c>
      <c r="D29" s="130">
        <v>1121</v>
      </c>
      <c r="E29" s="130">
        <v>24662</v>
      </c>
      <c r="F29" s="130">
        <v>18071</v>
      </c>
      <c r="G29" s="130">
        <v>14211</v>
      </c>
      <c r="H29" s="130">
        <v>5239</v>
      </c>
      <c r="I29" s="130">
        <v>58665</v>
      </c>
      <c r="J29" s="130">
        <v>27335</v>
      </c>
      <c r="K29" s="130">
        <v>6497</v>
      </c>
      <c r="L29" s="131">
        <v>2750</v>
      </c>
      <c r="M29" s="124">
        <f t="shared" si="2"/>
        <v>174415</v>
      </c>
    </row>
    <row r="30" spans="1:13">
      <c r="A30" s="1498"/>
      <c r="B30" s="567" t="s">
        <v>254</v>
      </c>
      <c r="C30" s="129">
        <v>12408</v>
      </c>
      <c r="D30" s="130">
        <v>713</v>
      </c>
      <c r="E30" s="130">
        <v>6275</v>
      </c>
      <c r="F30" s="130">
        <v>15797</v>
      </c>
      <c r="G30" s="130">
        <v>14413</v>
      </c>
      <c r="H30" s="130">
        <v>3973</v>
      </c>
      <c r="I30" s="130">
        <v>40699</v>
      </c>
      <c r="J30" s="130">
        <v>17634</v>
      </c>
      <c r="K30" s="130">
        <v>12810</v>
      </c>
      <c r="L30" s="131">
        <v>563</v>
      </c>
      <c r="M30" s="124">
        <f t="shared" si="2"/>
        <v>125285</v>
      </c>
    </row>
    <row r="31" spans="1:13" ht="15" thickBot="1">
      <c r="A31" s="1495"/>
      <c r="B31" s="568" t="s">
        <v>255</v>
      </c>
      <c r="C31" s="132">
        <v>13736</v>
      </c>
      <c r="D31" s="133">
        <v>759</v>
      </c>
      <c r="E31" s="133">
        <v>11940</v>
      </c>
      <c r="F31" s="133">
        <v>10926</v>
      </c>
      <c r="G31" s="133">
        <v>7354</v>
      </c>
      <c r="H31" s="133">
        <v>2025</v>
      </c>
      <c r="I31" s="133">
        <v>22084</v>
      </c>
      <c r="J31" s="133">
        <v>9386</v>
      </c>
      <c r="K31" s="133">
        <v>27436</v>
      </c>
      <c r="L31" s="134">
        <v>1048</v>
      </c>
      <c r="M31" s="124">
        <f t="shared" si="2"/>
        <v>106694</v>
      </c>
    </row>
    <row r="32" spans="1:13" ht="15" thickBot="1">
      <c r="C32" s="341">
        <f>SUM(C20:C31)</f>
        <v>147859</v>
      </c>
      <c r="D32" s="341">
        <f t="shared" ref="D32:L32" si="3">SUM(D20:D31)</f>
        <v>28463</v>
      </c>
      <c r="E32" s="341">
        <f t="shared" si="3"/>
        <v>136383</v>
      </c>
      <c r="F32" s="341">
        <f t="shared" si="3"/>
        <v>146408</v>
      </c>
      <c r="G32" s="341">
        <f t="shared" si="3"/>
        <v>165244</v>
      </c>
      <c r="H32" s="341">
        <f t="shared" si="3"/>
        <v>42174</v>
      </c>
      <c r="I32" s="341">
        <f t="shared" si="3"/>
        <v>521981</v>
      </c>
      <c r="J32" s="341">
        <f t="shared" si="3"/>
        <v>263654</v>
      </c>
      <c r="K32" s="341">
        <f t="shared" si="3"/>
        <v>70588</v>
      </c>
      <c r="L32" s="341">
        <f t="shared" si="3"/>
        <v>14557</v>
      </c>
      <c r="M32" s="124">
        <f t="shared" si="2"/>
        <v>1537311</v>
      </c>
    </row>
    <row r="33" spans="1:13" ht="15" thickBot="1">
      <c r="A33" s="1493" t="s">
        <v>86</v>
      </c>
      <c r="B33" s="1494"/>
    </row>
    <row r="34" spans="1:13" ht="15" thickBot="1">
      <c r="A34" s="1497" t="s">
        <v>243</v>
      </c>
      <c r="B34" s="566" t="s">
        <v>244</v>
      </c>
      <c r="C34" s="45">
        <f>C20/C3</f>
        <v>2.8</v>
      </c>
      <c r="D34" s="45">
        <f t="shared" ref="D34:L34" si="4">D20/D3</f>
        <v>4.7</v>
      </c>
      <c r="E34" s="45">
        <f t="shared" si="4"/>
        <v>1.8</v>
      </c>
      <c r="F34" s="45">
        <f t="shared" si="4"/>
        <v>2.1</v>
      </c>
      <c r="G34" s="45">
        <f t="shared" si="4"/>
        <v>2.7</v>
      </c>
      <c r="H34" s="45">
        <f t="shared" si="4"/>
        <v>2.8</v>
      </c>
      <c r="I34" s="45">
        <f t="shared" si="4"/>
        <v>2.8</v>
      </c>
      <c r="J34" s="45">
        <f t="shared" si="4"/>
        <v>1.9</v>
      </c>
      <c r="K34" s="45">
        <f t="shared" si="4"/>
        <v>3.3</v>
      </c>
      <c r="L34" s="45">
        <f t="shared" si="4"/>
        <v>3.1</v>
      </c>
      <c r="M34" s="570">
        <f>M20/M3</f>
        <v>2.4</v>
      </c>
    </row>
    <row r="35" spans="1:13">
      <c r="A35" s="1498"/>
      <c r="B35" s="567" t="s">
        <v>245</v>
      </c>
      <c r="C35" s="45">
        <f t="shared" ref="C35:M46" si="5">C21/C4</f>
        <v>2.7</v>
      </c>
      <c r="D35" s="45">
        <f t="shared" si="5"/>
        <v>2.6</v>
      </c>
      <c r="E35" s="45">
        <f t="shared" si="5"/>
        <v>1.9</v>
      </c>
      <c r="F35" s="45">
        <f t="shared" si="5"/>
        <v>1.9</v>
      </c>
      <c r="G35" s="45">
        <f t="shared" si="5"/>
        <v>2.2000000000000002</v>
      </c>
      <c r="H35" s="45">
        <f t="shared" si="5"/>
        <v>2.2999999999999998</v>
      </c>
      <c r="I35" s="45">
        <f t="shared" si="5"/>
        <v>2.5</v>
      </c>
      <c r="J35" s="45">
        <f t="shared" si="5"/>
        <v>2.4</v>
      </c>
      <c r="K35" s="45">
        <f t="shared" si="5"/>
        <v>1.8</v>
      </c>
      <c r="L35" s="45">
        <f t="shared" si="5"/>
        <v>2.7</v>
      </c>
      <c r="M35" s="570">
        <f t="shared" si="5"/>
        <v>2.2999999999999998</v>
      </c>
    </row>
    <row r="36" spans="1:13">
      <c r="A36" s="1498"/>
      <c r="B36" s="567" t="s">
        <v>246</v>
      </c>
      <c r="C36" s="45">
        <f t="shared" si="5"/>
        <v>2.6</v>
      </c>
      <c r="D36" s="45">
        <f t="shared" si="5"/>
        <v>5.4</v>
      </c>
      <c r="E36" s="45">
        <f t="shared" si="5"/>
        <v>1.7</v>
      </c>
      <c r="F36" s="45">
        <f t="shared" si="5"/>
        <v>2</v>
      </c>
      <c r="G36" s="45">
        <f t="shared" si="5"/>
        <v>2.7</v>
      </c>
      <c r="H36" s="45">
        <f t="shared" si="5"/>
        <v>2.2999999999999998</v>
      </c>
      <c r="I36" s="45">
        <f t="shared" si="5"/>
        <v>2.7</v>
      </c>
      <c r="J36" s="45">
        <f t="shared" si="5"/>
        <v>2.8</v>
      </c>
      <c r="K36" s="45">
        <f t="shared" si="5"/>
        <v>2.2000000000000002</v>
      </c>
      <c r="L36" s="45">
        <f t="shared" si="5"/>
        <v>2</v>
      </c>
      <c r="M36" s="570">
        <f t="shared" si="5"/>
        <v>2.5</v>
      </c>
    </row>
    <row r="37" spans="1:13">
      <c r="A37" s="1498"/>
      <c r="B37" s="567" t="s">
        <v>247</v>
      </c>
      <c r="C37" s="45">
        <f t="shared" si="5"/>
        <v>2.4</v>
      </c>
      <c r="D37" s="45">
        <f t="shared" si="5"/>
        <v>5.3</v>
      </c>
      <c r="E37" s="45">
        <f t="shared" si="5"/>
        <v>1.8</v>
      </c>
      <c r="F37" s="45">
        <f t="shared" si="5"/>
        <v>2.5</v>
      </c>
      <c r="G37" s="45">
        <f t="shared" si="5"/>
        <v>2.7</v>
      </c>
      <c r="H37" s="45">
        <f t="shared" si="5"/>
        <v>3.1</v>
      </c>
      <c r="I37" s="45">
        <f t="shared" si="5"/>
        <v>2.4</v>
      </c>
      <c r="J37" s="45">
        <f t="shared" si="5"/>
        <v>2.2999999999999998</v>
      </c>
      <c r="K37" s="45">
        <f t="shared" si="5"/>
        <v>2.2999999999999998</v>
      </c>
      <c r="L37" s="45">
        <f t="shared" si="5"/>
        <v>2</v>
      </c>
      <c r="M37" s="570">
        <f t="shared" si="5"/>
        <v>2.5</v>
      </c>
    </row>
    <row r="38" spans="1:13">
      <c r="A38" s="1498"/>
      <c r="B38" s="567" t="s">
        <v>248</v>
      </c>
      <c r="C38" s="45">
        <f t="shared" si="5"/>
        <v>2.9</v>
      </c>
      <c r="D38" s="45">
        <f t="shared" si="5"/>
        <v>5</v>
      </c>
      <c r="E38" s="45">
        <f t="shared" si="5"/>
        <v>1.9</v>
      </c>
      <c r="F38" s="45">
        <f t="shared" si="5"/>
        <v>2.5</v>
      </c>
      <c r="G38" s="45">
        <f t="shared" si="5"/>
        <v>2.2999999999999998</v>
      </c>
      <c r="H38" s="45">
        <f t="shared" si="5"/>
        <v>2.6</v>
      </c>
      <c r="I38" s="45">
        <f t="shared" si="5"/>
        <v>2.4</v>
      </c>
      <c r="J38" s="45">
        <f t="shared" si="5"/>
        <v>2.1</v>
      </c>
      <c r="K38" s="45">
        <f t="shared" si="5"/>
        <v>1.8</v>
      </c>
      <c r="L38" s="45">
        <f t="shared" si="5"/>
        <v>2.6</v>
      </c>
      <c r="M38" s="570">
        <f t="shared" si="5"/>
        <v>2.2999999999999998</v>
      </c>
    </row>
    <row r="39" spans="1:13">
      <c r="A39" s="1498"/>
      <c r="B39" s="567" t="s">
        <v>249</v>
      </c>
      <c r="C39" s="45">
        <f t="shared" si="5"/>
        <v>2.6</v>
      </c>
      <c r="D39" s="45">
        <f t="shared" si="5"/>
        <v>3.6</v>
      </c>
      <c r="E39" s="45">
        <f t="shared" si="5"/>
        <v>1.5</v>
      </c>
      <c r="F39" s="45">
        <f t="shared" si="5"/>
        <v>2.8</v>
      </c>
      <c r="G39" s="45">
        <f t="shared" si="5"/>
        <v>3.2</v>
      </c>
      <c r="H39" s="45">
        <f t="shared" si="5"/>
        <v>3.1</v>
      </c>
      <c r="I39" s="45">
        <f t="shared" si="5"/>
        <v>2.2999999999999998</v>
      </c>
      <c r="J39" s="45">
        <f t="shared" si="5"/>
        <v>1.7</v>
      </c>
      <c r="K39" s="45">
        <f t="shared" si="5"/>
        <v>1.9</v>
      </c>
      <c r="L39" s="45">
        <f t="shared" si="5"/>
        <v>2.4</v>
      </c>
      <c r="M39" s="570">
        <f t="shared" si="5"/>
        <v>2.2999999999999998</v>
      </c>
    </row>
    <row r="40" spans="1:13">
      <c r="A40" s="1498"/>
      <c r="B40" s="567" t="s">
        <v>250</v>
      </c>
      <c r="C40" s="45">
        <f t="shared" si="5"/>
        <v>3.3</v>
      </c>
      <c r="D40" s="45">
        <f t="shared" si="5"/>
        <v>3.5</v>
      </c>
      <c r="E40" s="45">
        <f t="shared" si="5"/>
        <v>1.8</v>
      </c>
      <c r="F40" s="45">
        <f t="shared" si="5"/>
        <v>2.7</v>
      </c>
      <c r="G40" s="45">
        <f t="shared" si="5"/>
        <v>1.9</v>
      </c>
      <c r="H40" s="45">
        <f t="shared" si="5"/>
        <v>2.9</v>
      </c>
      <c r="I40" s="45">
        <f t="shared" si="5"/>
        <v>2.2999999999999998</v>
      </c>
      <c r="J40" s="45">
        <f t="shared" si="5"/>
        <v>1.3</v>
      </c>
      <c r="K40" s="45">
        <f t="shared" si="5"/>
        <v>1.6</v>
      </c>
      <c r="L40" s="45">
        <f t="shared" si="5"/>
        <v>2</v>
      </c>
      <c r="M40" s="570">
        <f t="shared" si="5"/>
        <v>2</v>
      </c>
    </row>
    <row r="41" spans="1:13">
      <c r="A41" s="1498"/>
      <c r="B41" s="567" t="s">
        <v>251</v>
      </c>
      <c r="C41" s="45">
        <f t="shared" si="5"/>
        <v>2.6</v>
      </c>
      <c r="D41" s="45">
        <f t="shared" si="5"/>
        <v>4</v>
      </c>
      <c r="E41" s="45">
        <f t="shared" si="5"/>
        <v>2.8</v>
      </c>
      <c r="F41" s="45">
        <f t="shared" si="5"/>
        <v>3.4</v>
      </c>
      <c r="G41" s="45">
        <f t="shared" si="5"/>
        <v>6.6</v>
      </c>
      <c r="H41" s="45">
        <f t="shared" si="5"/>
        <v>5.6</v>
      </c>
      <c r="I41" s="45">
        <f t="shared" si="5"/>
        <v>3.5</v>
      </c>
      <c r="J41" s="45">
        <f t="shared" si="5"/>
        <v>3</v>
      </c>
      <c r="K41" s="45">
        <f t="shared" si="5"/>
        <v>2.2999999999999998</v>
      </c>
      <c r="L41" s="45">
        <f t="shared" si="5"/>
        <v>4.7</v>
      </c>
      <c r="M41" s="570">
        <f t="shared" si="5"/>
        <v>3.2</v>
      </c>
    </row>
    <row r="42" spans="1:13">
      <c r="A42" s="1498"/>
      <c r="B42" s="567" t="s">
        <v>252</v>
      </c>
      <c r="C42" s="45">
        <f t="shared" si="5"/>
        <v>2.7</v>
      </c>
      <c r="D42" s="45">
        <f t="shared" si="5"/>
        <v>3.5</v>
      </c>
      <c r="E42" s="45">
        <f t="shared" si="5"/>
        <v>2.8</v>
      </c>
      <c r="F42" s="45">
        <f t="shared" si="5"/>
        <v>2.8</v>
      </c>
      <c r="G42" s="45">
        <f t="shared" si="5"/>
        <v>5.2</v>
      </c>
      <c r="H42" s="45">
        <f t="shared" si="5"/>
        <v>5.6</v>
      </c>
      <c r="I42" s="45">
        <f t="shared" si="5"/>
        <v>3.9</v>
      </c>
      <c r="J42" s="45">
        <f t="shared" si="5"/>
        <v>2.2000000000000002</v>
      </c>
      <c r="K42" s="45">
        <f t="shared" si="5"/>
        <v>1.7</v>
      </c>
      <c r="L42" s="45">
        <f t="shared" si="5"/>
        <v>4.7</v>
      </c>
      <c r="M42" s="570">
        <f t="shared" si="5"/>
        <v>3.2</v>
      </c>
    </row>
    <row r="43" spans="1:13">
      <c r="A43" s="1498"/>
      <c r="B43" s="567" t="s">
        <v>253</v>
      </c>
      <c r="C43" s="45">
        <f t="shared" si="5"/>
        <v>2.6</v>
      </c>
      <c r="D43" s="45">
        <f t="shared" si="5"/>
        <v>3</v>
      </c>
      <c r="E43" s="45">
        <f t="shared" si="5"/>
        <v>2</v>
      </c>
      <c r="F43" s="45">
        <f t="shared" si="5"/>
        <v>2.8</v>
      </c>
      <c r="G43" s="45">
        <f t="shared" si="5"/>
        <v>2.6</v>
      </c>
      <c r="H43" s="45">
        <f t="shared" si="5"/>
        <v>3.1</v>
      </c>
      <c r="I43" s="45">
        <f t="shared" si="5"/>
        <v>3.1</v>
      </c>
      <c r="J43" s="45">
        <f t="shared" si="5"/>
        <v>2.4</v>
      </c>
      <c r="K43" s="45">
        <f t="shared" si="5"/>
        <v>2.7</v>
      </c>
      <c r="L43" s="45">
        <f t="shared" si="5"/>
        <v>5</v>
      </c>
      <c r="M43" s="570">
        <f t="shared" si="5"/>
        <v>2.6</v>
      </c>
    </row>
    <row r="44" spans="1:13">
      <c r="A44" s="1498"/>
      <c r="B44" s="567" t="s">
        <v>254</v>
      </c>
      <c r="C44" s="45">
        <f t="shared" si="5"/>
        <v>2.8</v>
      </c>
      <c r="D44" s="45">
        <f t="shared" si="5"/>
        <v>3.7</v>
      </c>
      <c r="E44" s="45">
        <f t="shared" si="5"/>
        <v>2.1</v>
      </c>
      <c r="F44" s="45">
        <f t="shared" si="5"/>
        <v>3</v>
      </c>
      <c r="G44" s="45">
        <f t="shared" si="5"/>
        <v>2.8</v>
      </c>
      <c r="H44" s="45">
        <f t="shared" si="5"/>
        <v>3.2</v>
      </c>
      <c r="I44" s="45">
        <f t="shared" si="5"/>
        <v>2.9</v>
      </c>
      <c r="J44" s="45">
        <f t="shared" si="5"/>
        <v>2.2000000000000002</v>
      </c>
      <c r="K44" s="45">
        <f t="shared" si="5"/>
        <v>2.9</v>
      </c>
      <c r="L44" s="45">
        <f t="shared" si="5"/>
        <v>1.7</v>
      </c>
      <c r="M44" s="570">
        <f t="shared" si="5"/>
        <v>2.7</v>
      </c>
    </row>
    <row r="45" spans="1:13" ht="15" thickBot="1">
      <c r="A45" s="1495"/>
      <c r="B45" s="568" t="s">
        <v>255</v>
      </c>
      <c r="C45" s="45">
        <f t="shared" si="5"/>
        <v>2.9</v>
      </c>
      <c r="D45" s="45">
        <f t="shared" ref="D45:M45" si="6">D31/D14</f>
        <v>4.5999999999999996</v>
      </c>
      <c r="E45" s="45">
        <f t="shared" si="6"/>
        <v>1.7</v>
      </c>
      <c r="F45" s="45">
        <f t="shared" si="6"/>
        <v>2.5</v>
      </c>
      <c r="G45" s="45">
        <f t="shared" si="6"/>
        <v>2.5</v>
      </c>
      <c r="H45" s="45">
        <f t="shared" si="6"/>
        <v>2.4</v>
      </c>
      <c r="I45" s="45">
        <f t="shared" si="6"/>
        <v>3</v>
      </c>
      <c r="J45" s="45">
        <f t="shared" si="6"/>
        <v>2.2000000000000002</v>
      </c>
      <c r="K45" s="45">
        <f t="shared" si="6"/>
        <v>3.2</v>
      </c>
      <c r="L45" s="45">
        <f t="shared" si="6"/>
        <v>2.4</v>
      </c>
      <c r="M45" s="570">
        <f t="shared" si="6"/>
        <v>2.6</v>
      </c>
    </row>
    <row r="46" spans="1:13">
      <c r="C46" s="45">
        <f t="shared" si="5"/>
        <v>2.7</v>
      </c>
      <c r="D46" s="45">
        <f t="shared" ref="D46:M46" si="7">D32/D15</f>
        <v>4.5</v>
      </c>
      <c r="E46" s="45">
        <f t="shared" si="7"/>
        <v>2</v>
      </c>
      <c r="F46" s="45">
        <f t="shared" si="7"/>
        <v>2.5</v>
      </c>
      <c r="G46" s="45">
        <f t="shared" si="7"/>
        <v>2.8</v>
      </c>
      <c r="H46" s="45">
        <f t="shared" si="7"/>
        <v>2.9</v>
      </c>
      <c r="I46" s="45">
        <f t="shared" si="7"/>
        <v>2.7</v>
      </c>
      <c r="J46" s="45">
        <f t="shared" si="7"/>
        <v>2.2000000000000002</v>
      </c>
      <c r="K46" s="45">
        <f t="shared" si="7"/>
        <v>2.6</v>
      </c>
      <c r="L46" s="45">
        <f t="shared" si="7"/>
        <v>2.8</v>
      </c>
      <c r="M46" s="570">
        <f t="shared" si="7"/>
        <v>2.5</v>
      </c>
    </row>
    <row r="49" spans="1:6" ht="15" thickBot="1"/>
    <row r="50" spans="1:6" ht="24.75" thickBot="1">
      <c r="A50" s="1499" t="s">
        <v>86</v>
      </c>
      <c r="B50" s="1500"/>
      <c r="C50" s="1500"/>
      <c r="D50" s="1501"/>
      <c r="E50" s="571" t="s">
        <v>265</v>
      </c>
    </row>
    <row r="51" spans="1:6" ht="15" thickBot="1">
      <c r="A51" s="1502"/>
      <c r="B51" s="1503"/>
      <c r="C51" s="1503"/>
      <c r="D51" s="1504"/>
      <c r="E51" s="572" t="s">
        <v>226</v>
      </c>
    </row>
    <row r="52" spans="1:6" ht="15" thickBot="1">
      <c r="A52" s="1505" t="s">
        <v>227</v>
      </c>
      <c r="B52" s="1507" t="s">
        <v>228</v>
      </c>
      <c r="C52" s="1507" t="s">
        <v>229</v>
      </c>
      <c r="D52" s="573" t="s">
        <v>228</v>
      </c>
      <c r="E52" s="574">
        <v>2529</v>
      </c>
      <c r="F52">
        <f>E52/3</f>
        <v>843</v>
      </c>
    </row>
    <row r="53" spans="1:6">
      <c r="A53" s="1506"/>
      <c r="B53" s="1508"/>
      <c r="C53" s="1508"/>
      <c r="D53" s="575" t="s">
        <v>230</v>
      </c>
      <c r="E53" s="576">
        <v>2529</v>
      </c>
      <c r="F53">
        <f t="shared" ref="F53:F67" si="8">E53/3</f>
        <v>843</v>
      </c>
    </row>
    <row r="54" spans="1:6">
      <c r="A54" s="1506"/>
      <c r="B54" s="1508"/>
      <c r="C54" s="1508"/>
      <c r="D54" s="575" t="s">
        <v>231</v>
      </c>
      <c r="E54" s="576">
        <v>2529</v>
      </c>
      <c r="F54">
        <f t="shared" si="8"/>
        <v>843</v>
      </c>
    </row>
    <row r="55" spans="1:6">
      <c r="A55" s="1506"/>
      <c r="B55" s="1508"/>
      <c r="C55" s="1508"/>
      <c r="D55" s="575" t="s">
        <v>232</v>
      </c>
      <c r="E55" s="576">
        <v>2863</v>
      </c>
      <c r="F55" s="238">
        <f t="shared" si="8"/>
        <v>954</v>
      </c>
    </row>
    <row r="56" spans="1:6">
      <c r="A56" s="1506"/>
      <c r="B56" s="1509" t="s">
        <v>230</v>
      </c>
      <c r="C56" s="1509" t="s">
        <v>229</v>
      </c>
      <c r="D56" s="575" t="s">
        <v>228</v>
      </c>
      <c r="E56" s="576">
        <v>10143</v>
      </c>
      <c r="F56" s="238">
        <f t="shared" si="8"/>
        <v>3381</v>
      </c>
    </row>
    <row r="57" spans="1:6">
      <c r="A57" s="1506"/>
      <c r="B57" s="1508"/>
      <c r="C57" s="1508"/>
      <c r="D57" s="575" t="s">
        <v>230</v>
      </c>
      <c r="E57" s="576">
        <v>10168</v>
      </c>
      <c r="F57" s="238">
        <f t="shared" si="8"/>
        <v>3389</v>
      </c>
    </row>
    <row r="58" spans="1:6">
      <c r="A58" s="1506"/>
      <c r="B58" s="1508"/>
      <c r="C58" s="1508"/>
      <c r="D58" s="575" t="s">
        <v>231</v>
      </c>
      <c r="E58" s="576">
        <v>10289</v>
      </c>
      <c r="F58" s="238">
        <f t="shared" si="8"/>
        <v>3430</v>
      </c>
    </row>
    <row r="59" spans="1:6">
      <c r="A59" s="1506"/>
      <c r="B59" s="1508"/>
      <c r="C59" s="1508"/>
      <c r="D59" s="575" t="s">
        <v>232</v>
      </c>
      <c r="E59" s="576">
        <v>10235</v>
      </c>
      <c r="F59" s="238">
        <f t="shared" si="8"/>
        <v>3412</v>
      </c>
    </row>
    <row r="60" spans="1:6">
      <c r="A60" s="1506"/>
      <c r="B60" s="1509" t="s">
        <v>231</v>
      </c>
      <c r="C60" s="1509" t="s">
        <v>229</v>
      </c>
      <c r="D60" s="575" t="s">
        <v>228</v>
      </c>
      <c r="E60" s="576">
        <v>10704</v>
      </c>
      <c r="F60" s="238">
        <f t="shared" si="8"/>
        <v>3568</v>
      </c>
    </row>
    <row r="61" spans="1:6">
      <c r="A61" s="1506"/>
      <c r="B61" s="1508"/>
      <c r="C61" s="1508"/>
      <c r="D61" s="575" t="s">
        <v>230</v>
      </c>
      <c r="E61" s="576">
        <v>10550</v>
      </c>
      <c r="F61" s="238">
        <f t="shared" si="8"/>
        <v>3517</v>
      </c>
    </row>
    <row r="62" spans="1:6">
      <c r="A62" s="1506"/>
      <c r="B62" s="1508"/>
      <c r="C62" s="1508"/>
      <c r="D62" s="575" t="s">
        <v>231</v>
      </c>
      <c r="E62" s="576">
        <v>10426</v>
      </c>
      <c r="F62" s="238">
        <f t="shared" si="8"/>
        <v>3475</v>
      </c>
    </row>
    <row r="63" spans="1:6">
      <c r="A63" s="1506"/>
      <c r="B63" s="1508"/>
      <c r="C63" s="1508"/>
      <c r="D63" s="575" t="s">
        <v>232</v>
      </c>
      <c r="E63" s="576">
        <v>10678</v>
      </c>
      <c r="F63" s="238">
        <f t="shared" si="8"/>
        <v>3559</v>
      </c>
    </row>
    <row r="64" spans="1:6" ht="15" thickBot="1">
      <c r="A64" s="1506"/>
      <c r="B64" s="1510" t="s">
        <v>232</v>
      </c>
      <c r="C64" s="1510" t="s">
        <v>229</v>
      </c>
      <c r="D64" s="575" t="s">
        <v>228</v>
      </c>
      <c r="E64" s="576">
        <v>20643</v>
      </c>
      <c r="F64" s="238">
        <f t="shared" si="8"/>
        <v>6881</v>
      </c>
    </row>
    <row r="65" spans="1:6">
      <c r="A65" s="1506"/>
      <c r="B65" s="1508"/>
      <c r="C65" s="1508"/>
      <c r="D65" s="575" t="s">
        <v>230</v>
      </c>
      <c r="E65" s="576">
        <v>20873</v>
      </c>
      <c r="F65" s="238">
        <f t="shared" si="8"/>
        <v>6958</v>
      </c>
    </row>
    <row r="66" spans="1:6">
      <c r="A66" s="1506"/>
      <c r="B66" s="1508"/>
      <c r="C66" s="1508"/>
      <c r="D66" s="575" t="s">
        <v>231</v>
      </c>
      <c r="E66" s="576">
        <v>21033</v>
      </c>
      <c r="F66">
        <f t="shared" si="8"/>
        <v>7011</v>
      </c>
    </row>
    <row r="67" spans="1:6" ht="15" thickBot="1">
      <c r="A67" s="1502"/>
      <c r="B67" s="1503"/>
      <c r="C67" s="1503"/>
      <c r="D67" s="577" t="s">
        <v>232</v>
      </c>
      <c r="E67" s="578">
        <v>21033</v>
      </c>
      <c r="F67">
        <f t="shared" si="8"/>
        <v>7011</v>
      </c>
    </row>
    <row r="68" spans="1:6">
      <c r="F68">
        <f>SUM(F52:F67)</f>
        <v>59075</v>
      </c>
    </row>
    <row r="69" spans="1:6">
      <c r="F69" s="238">
        <f>F68/4</f>
        <v>14769</v>
      </c>
    </row>
  </sheetData>
  <mergeCells count="16">
    <mergeCell ref="A50:D51"/>
    <mergeCell ref="A52:A67"/>
    <mergeCell ref="B52:B55"/>
    <mergeCell ref="C52:C55"/>
    <mergeCell ref="B56:B59"/>
    <mergeCell ref="C56:C59"/>
    <mergeCell ref="B60:B63"/>
    <mergeCell ref="C60:C63"/>
    <mergeCell ref="B64:B67"/>
    <mergeCell ref="C64:C67"/>
    <mergeCell ref="A34:A45"/>
    <mergeCell ref="A1:B2"/>
    <mergeCell ref="A3:A14"/>
    <mergeCell ref="A18:B19"/>
    <mergeCell ref="A20:A31"/>
    <mergeCell ref="A33:B3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Q18"/>
  <sheetViews>
    <sheetView rightToLeft="1" workbookViewId="0">
      <selection activeCell="K6" sqref="K6"/>
    </sheetView>
  </sheetViews>
  <sheetFormatPr defaultRowHeight="14.25"/>
  <cols>
    <col min="5" max="5" width="10" bestFit="1" customWidth="1"/>
  </cols>
  <sheetData>
    <row r="1" spans="1:17" ht="24.75" thickBot="1">
      <c r="A1" s="1511" t="s">
        <v>86</v>
      </c>
      <c r="B1" s="1512"/>
      <c r="C1" s="1512"/>
      <c r="D1" s="1513"/>
      <c r="E1" s="598"/>
      <c r="F1" s="579" t="s">
        <v>292</v>
      </c>
      <c r="G1" s="600"/>
      <c r="H1" s="580" t="s">
        <v>293</v>
      </c>
      <c r="I1" s="580"/>
      <c r="J1" s="580" t="s">
        <v>294</v>
      </c>
      <c r="K1" s="580"/>
      <c r="L1" s="580" t="s">
        <v>295</v>
      </c>
      <c r="M1" s="580"/>
      <c r="N1" s="580" t="s">
        <v>296</v>
      </c>
      <c r="O1" s="605"/>
      <c r="P1" s="581" t="s">
        <v>297</v>
      </c>
      <c r="Q1" s="582"/>
    </row>
    <row r="2" spans="1:17" ht="15" thickBot="1">
      <c r="A2" s="1514"/>
      <c r="B2" s="1515"/>
      <c r="C2" s="1515"/>
      <c r="D2" s="1516"/>
      <c r="E2" s="599"/>
      <c r="F2" s="583" t="s">
        <v>226</v>
      </c>
      <c r="G2" s="601"/>
      <c r="H2" s="584" t="s">
        <v>226</v>
      </c>
      <c r="I2" s="584"/>
      <c r="J2" s="584" t="s">
        <v>226</v>
      </c>
      <c r="K2" s="584"/>
      <c r="L2" s="584" t="s">
        <v>226</v>
      </c>
      <c r="M2" s="584"/>
      <c r="N2" s="584" t="s">
        <v>226</v>
      </c>
      <c r="O2" s="606"/>
      <c r="P2" s="585" t="s">
        <v>226</v>
      </c>
      <c r="Q2" s="582"/>
    </row>
    <row r="3" spans="1:17" ht="15" thickBot="1">
      <c r="A3" s="1517" t="s">
        <v>227</v>
      </c>
      <c r="B3" s="1519" t="s">
        <v>228</v>
      </c>
      <c r="C3" s="1519" t="s">
        <v>229</v>
      </c>
      <c r="D3" s="586" t="s">
        <v>228</v>
      </c>
      <c r="E3" s="602">
        <f>F3/3</f>
        <v>16</v>
      </c>
      <c r="F3" s="587">
        <v>48</v>
      </c>
      <c r="G3" s="603">
        <f>H3/3</f>
        <v>81</v>
      </c>
      <c r="H3" s="588">
        <v>243</v>
      </c>
      <c r="I3" s="604">
        <f>J3/3</f>
        <v>90</v>
      </c>
      <c r="J3" s="588">
        <v>270</v>
      </c>
      <c r="K3" s="588">
        <f>L3/3</f>
        <v>68</v>
      </c>
      <c r="L3" s="588">
        <v>204</v>
      </c>
      <c r="M3" s="604">
        <f>N3/3</f>
        <v>26</v>
      </c>
      <c r="N3" s="588">
        <v>78</v>
      </c>
      <c r="O3" s="607">
        <f>P3/3</f>
        <v>8</v>
      </c>
      <c r="P3" s="589">
        <v>24</v>
      </c>
      <c r="Q3" s="582"/>
    </row>
    <row r="4" spans="1:17" ht="15" thickBot="1">
      <c r="A4" s="1518"/>
      <c r="B4" s="1520"/>
      <c r="C4" s="1520"/>
      <c r="D4" s="590" t="s">
        <v>230</v>
      </c>
      <c r="E4" s="602">
        <f t="shared" ref="E4:E18" si="0">F4/3</f>
        <v>16</v>
      </c>
      <c r="F4" s="591">
        <v>48</v>
      </c>
      <c r="G4" s="603">
        <f t="shared" ref="G4:G18" si="1">H4/3</f>
        <v>81</v>
      </c>
      <c r="H4" s="592">
        <v>243</v>
      </c>
      <c r="I4" s="604">
        <f t="shared" ref="I4:I18" si="2">J4/3</f>
        <v>90</v>
      </c>
      <c r="J4" s="592">
        <v>270</v>
      </c>
      <c r="K4" s="588">
        <f t="shared" ref="K4:K18" si="3">L4/3</f>
        <v>68</v>
      </c>
      <c r="L4" s="592">
        <v>204</v>
      </c>
      <c r="M4" s="604">
        <f t="shared" ref="M4:M18" si="4">N4/3</f>
        <v>26</v>
      </c>
      <c r="N4" s="592">
        <v>78</v>
      </c>
      <c r="O4" s="607">
        <f t="shared" ref="O4:O18" si="5">P4/3</f>
        <v>8</v>
      </c>
      <c r="P4" s="593">
        <v>24</v>
      </c>
      <c r="Q4" s="582"/>
    </row>
    <row r="5" spans="1:17" ht="15" thickBot="1">
      <c r="A5" s="1518"/>
      <c r="B5" s="1520"/>
      <c r="C5" s="1520"/>
      <c r="D5" s="590" t="s">
        <v>231</v>
      </c>
      <c r="E5" s="608">
        <f t="shared" si="0"/>
        <v>16</v>
      </c>
      <c r="F5" s="591">
        <v>49</v>
      </c>
      <c r="G5" s="603">
        <f t="shared" si="1"/>
        <v>81</v>
      </c>
      <c r="H5" s="592">
        <v>244</v>
      </c>
      <c r="I5" s="604">
        <f t="shared" si="2"/>
        <v>90</v>
      </c>
      <c r="J5" s="592">
        <v>271</v>
      </c>
      <c r="K5" s="588">
        <f t="shared" si="3"/>
        <v>67</v>
      </c>
      <c r="L5" s="592">
        <v>201</v>
      </c>
      <c r="M5" s="604">
        <f t="shared" si="4"/>
        <v>26</v>
      </c>
      <c r="N5" s="592">
        <v>78</v>
      </c>
      <c r="O5" s="607">
        <f t="shared" si="5"/>
        <v>8</v>
      </c>
      <c r="P5" s="593">
        <v>24</v>
      </c>
      <c r="Q5" s="582"/>
    </row>
    <row r="6" spans="1:17" ht="15" thickBot="1">
      <c r="A6" s="1518"/>
      <c r="B6" s="1520"/>
      <c r="C6" s="1520"/>
      <c r="D6" s="590" t="s">
        <v>232</v>
      </c>
      <c r="E6" s="602">
        <f t="shared" si="0"/>
        <v>16</v>
      </c>
      <c r="F6" s="591">
        <v>48</v>
      </c>
      <c r="G6" s="603">
        <f t="shared" si="1"/>
        <v>81</v>
      </c>
      <c r="H6" s="592">
        <v>243</v>
      </c>
      <c r="I6" s="604">
        <f t="shared" si="2"/>
        <v>94</v>
      </c>
      <c r="J6" s="592">
        <v>282</v>
      </c>
      <c r="K6" s="588">
        <f t="shared" si="3"/>
        <v>92</v>
      </c>
      <c r="L6" s="592">
        <v>277</v>
      </c>
      <c r="M6" s="604">
        <f t="shared" si="4"/>
        <v>27</v>
      </c>
      <c r="N6" s="592">
        <v>81</v>
      </c>
      <c r="O6" s="607">
        <f t="shared" si="5"/>
        <v>8</v>
      </c>
      <c r="P6" s="593">
        <v>24</v>
      </c>
      <c r="Q6" s="582"/>
    </row>
    <row r="7" spans="1:17" ht="15" thickBot="1">
      <c r="A7" s="1518"/>
      <c r="B7" s="1521" t="s">
        <v>230</v>
      </c>
      <c r="C7" s="1521" t="s">
        <v>229</v>
      </c>
      <c r="D7" s="590" t="s">
        <v>228</v>
      </c>
      <c r="E7" s="602">
        <f t="shared" si="0"/>
        <v>312</v>
      </c>
      <c r="F7" s="591">
        <v>936</v>
      </c>
      <c r="G7" s="603">
        <f t="shared" si="1"/>
        <v>794</v>
      </c>
      <c r="H7" s="592">
        <v>2382</v>
      </c>
      <c r="I7" s="604">
        <f t="shared" si="2"/>
        <v>135</v>
      </c>
      <c r="J7" s="592">
        <v>404</v>
      </c>
      <c r="K7" s="588">
        <f t="shared" si="3"/>
        <v>102</v>
      </c>
      <c r="L7" s="592">
        <v>307</v>
      </c>
      <c r="M7" s="604">
        <f t="shared" si="4"/>
        <v>220</v>
      </c>
      <c r="N7" s="592">
        <v>660</v>
      </c>
      <c r="O7" s="607">
        <f t="shared" si="5"/>
        <v>4</v>
      </c>
      <c r="P7" s="593">
        <v>12</v>
      </c>
      <c r="Q7" s="582"/>
    </row>
    <row r="8" spans="1:17" ht="15" thickBot="1">
      <c r="A8" s="1518"/>
      <c r="B8" s="1520"/>
      <c r="C8" s="1520"/>
      <c r="D8" s="590" t="s">
        <v>230</v>
      </c>
      <c r="E8" s="602">
        <f t="shared" si="0"/>
        <v>316</v>
      </c>
      <c r="F8" s="591">
        <v>948</v>
      </c>
      <c r="G8" s="603">
        <f t="shared" si="1"/>
        <v>776</v>
      </c>
      <c r="H8" s="592">
        <v>2329</v>
      </c>
      <c r="I8" s="604">
        <f t="shared" si="2"/>
        <v>137</v>
      </c>
      <c r="J8" s="592">
        <v>412</v>
      </c>
      <c r="K8" s="588">
        <f t="shared" si="3"/>
        <v>105</v>
      </c>
      <c r="L8" s="592">
        <v>314</v>
      </c>
      <c r="M8" s="604">
        <f t="shared" si="4"/>
        <v>223</v>
      </c>
      <c r="N8" s="592">
        <v>669</v>
      </c>
      <c r="O8" s="607">
        <f t="shared" si="5"/>
        <v>7</v>
      </c>
      <c r="P8" s="593">
        <v>21</v>
      </c>
      <c r="Q8" s="582"/>
    </row>
    <row r="9" spans="1:17" ht="15" thickBot="1">
      <c r="A9" s="1518"/>
      <c r="B9" s="1520"/>
      <c r="C9" s="1520"/>
      <c r="D9" s="590" t="s">
        <v>231</v>
      </c>
      <c r="E9" s="602">
        <f t="shared" si="0"/>
        <v>317</v>
      </c>
      <c r="F9" s="591">
        <v>951</v>
      </c>
      <c r="G9" s="603">
        <f t="shared" si="1"/>
        <v>791</v>
      </c>
      <c r="H9" s="592">
        <v>2374</v>
      </c>
      <c r="I9" s="604">
        <f t="shared" si="2"/>
        <v>139</v>
      </c>
      <c r="J9" s="592">
        <v>416</v>
      </c>
      <c r="K9" s="588">
        <f t="shared" si="3"/>
        <v>106</v>
      </c>
      <c r="L9" s="592">
        <v>318</v>
      </c>
      <c r="M9" s="604">
        <f t="shared" si="4"/>
        <v>221</v>
      </c>
      <c r="N9" s="592">
        <v>663</v>
      </c>
      <c r="O9" s="607">
        <f t="shared" si="5"/>
        <v>7</v>
      </c>
      <c r="P9" s="593">
        <v>21</v>
      </c>
      <c r="Q9" s="582"/>
    </row>
    <row r="10" spans="1:17" ht="15" thickBot="1">
      <c r="A10" s="1518"/>
      <c r="B10" s="1520"/>
      <c r="C10" s="1520"/>
      <c r="D10" s="590" t="s">
        <v>232</v>
      </c>
      <c r="E10" s="602">
        <f t="shared" si="0"/>
        <v>317</v>
      </c>
      <c r="F10" s="591">
        <v>951</v>
      </c>
      <c r="G10" s="603">
        <f t="shared" si="1"/>
        <v>785</v>
      </c>
      <c r="H10" s="592">
        <v>2355</v>
      </c>
      <c r="I10" s="604">
        <f t="shared" si="2"/>
        <v>139</v>
      </c>
      <c r="J10" s="592">
        <v>416</v>
      </c>
      <c r="K10" s="588">
        <f t="shared" si="3"/>
        <v>105</v>
      </c>
      <c r="L10" s="592">
        <v>314</v>
      </c>
      <c r="M10" s="604">
        <f t="shared" si="4"/>
        <v>221</v>
      </c>
      <c r="N10" s="592">
        <v>663</v>
      </c>
      <c r="O10" s="607">
        <f t="shared" si="5"/>
        <v>7</v>
      </c>
      <c r="P10" s="593">
        <v>21</v>
      </c>
      <c r="Q10" s="582"/>
    </row>
    <row r="11" spans="1:17" ht="15" thickBot="1">
      <c r="A11" s="1518"/>
      <c r="B11" s="1521" t="s">
        <v>231</v>
      </c>
      <c r="C11" s="1521" t="s">
        <v>229</v>
      </c>
      <c r="D11" s="590" t="s">
        <v>228</v>
      </c>
      <c r="E11" s="602">
        <f t="shared" si="0"/>
        <v>270</v>
      </c>
      <c r="F11" s="591">
        <v>810</v>
      </c>
      <c r="G11" s="603">
        <f t="shared" si="1"/>
        <v>908</v>
      </c>
      <c r="H11" s="592">
        <v>2723</v>
      </c>
      <c r="I11" s="604">
        <f t="shared" si="2"/>
        <v>278</v>
      </c>
      <c r="J11" s="592">
        <v>833</v>
      </c>
      <c r="K11" s="588">
        <f t="shared" si="3"/>
        <v>91</v>
      </c>
      <c r="L11" s="592">
        <v>273</v>
      </c>
      <c r="M11" s="604">
        <f t="shared" si="4"/>
        <v>75</v>
      </c>
      <c r="N11" s="592">
        <v>225</v>
      </c>
      <c r="O11" s="607">
        <f t="shared" si="5"/>
        <v>0</v>
      </c>
      <c r="P11" s="593">
        <v>0</v>
      </c>
      <c r="Q11" s="582"/>
    </row>
    <row r="12" spans="1:17" ht="15" thickBot="1">
      <c r="A12" s="1518"/>
      <c r="B12" s="1520"/>
      <c r="C12" s="1520"/>
      <c r="D12" s="590" t="s">
        <v>230</v>
      </c>
      <c r="E12" s="608">
        <f t="shared" si="0"/>
        <v>263</v>
      </c>
      <c r="F12" s="591">
        <v>788</v>
      </c>
      <c r="G12" s="603">
        <f t="shared" si="1"/>
        <v>895</v>
      </c>
      <c r="H12" s="592">
        <v>2685</v>
      </c>
      <c r="I12" s="604">
        <f t="shared" si="2"/>
        <v>271</v>
      </c>
      <c r="J12" s="592">
        <v>814</v>
      </c>
      <c r="K12" s="588">
        <f t="shared" si="3"/>
        <v>91</v>
      </c>
      <c r="L12" s="592">
        <v>273</v>
      </c>
      <c r="M12" s="604">
        <f t="shared" si="4"/>
        <v>75</v>
      </c>
      <c r="N12" s="592">
        <v>225</v>
      </c>
      <c r="O12" s="607">
        <f t="shared" si="5"/>
        <v>0</v>
      </c>
      <c r="P12" s="593">
        <v>0</v>
      </c>
      <c r="Q12" s="582"/>
    </row>
    <row r="13" spans="1:17" ht="15" thickBot="1">
      <c r="A13" s="1518"/>
      <c r="B13" s="1520"/>
      <c r="C13" s="1520"/>
      <c r="D13" s="590" t="s">
        <v>231</v>
      </c>
      <c r="E13" s="602">
        <f t="shared" si="0"/>
        <v>249</v>
      </c>
      <c r="F13" s="591">
        <v>747</v>
      </c>
      <c r="G13" s="603">
        <f t="shared" si="1"/>
        <v>881</v>
      </c>
      <c r="H13" s="592">
        <v>2642</v>
      </c>
      <c r="I13" s="604">
        <f t="shared" si="2"/>
        <v>259</v>
      </c>
      <c r="J13" s="592">
        <v>777</v>
      </c>
      <c r="K13" s="588">
        <f t="shared" si="3"/>
        <v>96</v>
      </c>
      <c r="L13" s="592">
        <v>287</v>
      </c>
      <c r="M13" s="604">
        <f t="shared" si="4"/>
        <v>94</v>
      </c>
      <c r="N13" s="592">
        <v>281</v>
      </c>
      <c r="O13" s="607">
        <f t="shared" si="5"/>
        <v>0</v>
      </c>
      <c r="P13" s="593">
        <v>0</v>
      </c>
      <c r="Q13" s="582"/>
    </row>
    <row r="14" spans="1:17" ht="15" thickBot="1">
      <c r="A14" s="1518"/>
      <c r="B14" s="1520"/>
      <c r="C14" s="1520"/>
      <c r="D14" s="590" t="s">
        <v>232</v>
      </c>
      <c r="E14" s="608">
        <f t="shared" si="0"/>
        <v>241</v>
      </c>
      <c r="F14" s="591">
        <v>724</v>
      </c>
      <c r="G14" s="603">
        <f t="shared" si="1"/>
        <v>928</v>
      </c>
      <c r="H14" s="592">
        <v>2784</v>
      </c>
      <c r="I14" s="604">
        <f t="shared" si="2"/>
        <v>260</v>
      </c>
      <c r="J14" s="592">
        <v>779</v>
      </c>
      <c r="K14" s="588">
        <f t="shared" si="3"/>
        <v>98</v>
      </c>
      <c r="L14" s="592">
        <v>294</v>
      </c>
      <c r="M14" s="604">
        <f t="shared" si="4"/>
        <v>98</v>
      </c>
      <c r="N14" s="592">
        <v>293</v>
      </c>
      <c r="O14" s="607">
        <f t="shared" si="5"/>
        <v>0</v>
      </c>
      <c r="P14" s="593">
        <v>0</v>
      </c>
      <c r="Q14" s="582"/>
    </row>
    <row r="15" spans="1:17" ht="15" thickBot="1">
      <c r="A15" s="1518"/>
      <c r="B15" s="1522" t="s">
        <v>232</v>
      </c>
      <c r="C15" s="1522" t="s">
        <v>229</v>
      </c>
      <c r="D15" s="590" t="s">
        <v>228</v>
      </c>
      <c r="E15" s="602">
        <f t="shared" si="0"/>
        <v>216</v>
      </c>
      <c r="F15" s="591">
        <v>648</v>
      </c>
      <c r="G15" s="603">
        <f t="shared" si="1"/>
        <v>2164</v>
      </c>
      <c r="H15" s="592">
        <v>6492</v>
      </c>
      <c r="I15" s="604">
        <f t="shared" si="2"/>
        <v>593</v>
      </c>
      <c r="J15" s="592">
        <v>1779</v>
      </c>
      <c r="K15" s="588">
        <f t="shared" si="3"/>
        <v>82</v>
      </c>
      <c r="L15" s="592">
        <v>246</v>
      </c>
      <c r="M15" s="604">
        <f t="shared" si="4"/>
        <v>76</v>
      </c>
      <c r="N15" s="592">
        <v>228</v>
      </c>
      <c r="O15" s="607">
        <f t="shared" si="5"/>
        <v>16</v>
      </c>
      <c r="P15" s="593">
        <v>48</v>
      </c>
      <c r="Q15" s="582"/>
    </row>
    <row r="16" spans="1:17" ht="15" thickBot="1">
      <c r="A16" s="1518"/>
      <c r="B16" s="1520"/>
      <c r="C16" s="1520"/>
      <c r="D16" s="590" t="s">
        <v>230</v>
      </c>
      <c r="E16" s="602">
        <f t="shared" si="0"/>
        <v>216</v>
      </c>
      <c r="F16" s="591">
        <v>648</v>
      </c>
      <c r="G16" s="603">
        <f t="shared" si="1"/>
        <v>2204</v>
      </c>
      <c r="H16" s="592">
        <v>6612</v>
      </c>
      <c r="I16" s="604">
        <f t="shared" si="2"/>
        <v>600</v>
      </c>
      <c r="J16" s="592">
        <v>1799</v>
      </c>
      <c r="K16" s="588">
        <f t="shared" si="3"/>
        <v>80</v>
      </c>
      <c r="L16" s="592">
        <v>239</v>
      </c>
      <c r="M16" s="604">
        <f t="shared" si="4"/>
        <v>79</v>
      </c>
      <c r="N16" s="592">
        <v>238</v>
      </c>
      <c r="O16" s="607">
        <f t="shared" si="5"/>
        <v>13</v>
      </c>
      <c r="P16" s="593">
        <v>39</v>
      </c>
      <c r="Q16" s="582"/>
    </row>
    <row r="17" spans="1:17" ht="15" thickBot="1">
      <c r="A17" s="1518"/>
      <c r="B17" s="1520"/>
      <c r="C17" s="1520"/>
      <c r="D17" s="590" t="s">
        <v>231</v>
      </c>
      <c r="E17" s="602">
        <f t="shared" si="0"/>
        <v>216</v>
      </c>
      <c r="F17" s="591">
        <v>648</v>
      </c>
      <c r="G17" s="603">
        <f t="shared" si="1"/>
        <v>2225</v>
      </c>
      <c r="H17" s="592">
        <v>6675</v>
      </c>
      <c r="I17" s="604">
        <f t="shared" si="2"/>
        <v>603</v>
      </c>
      <c r="J17" s="592">
        <v>1809</v>
      </c>
      <c r="K17" s="588">
        <f t="shared" si="3"/>
        <v>80</v>
      </c>
      <c r="L17" s="592">
        <v>240</v>
      </c>
      <c r="M17" s="604">
        <f t="shared" si="4"/>
        <v>81</v>
      </c>
      <c r="N17" s="592">
        <v>243</v>
      </c>
      <c r="O17" s="607">
        <f t="shared" si="5"/>
        <v>13</v>
      </c>
      <c r="P17" s="593">
        <v>39</v>
      </c>
      <c r="Q17" s="582"/>
    </row>
    <row r="18" spans="1:17" ht="15" thickBot="1">
      <c r="A18" s="1514"/>
      <c r="B18" s="1515"/>
      <c r="C18" s="1515"/>
      <c r="D18" s="594" t="s">
        <v>232</v>
      </c>
      <c r="E18" s="602">
        <f t="shared" si="0"/>
        <v>216</v>
      </c>
      <c r="F18" s="595">
        <v>648</v>
      </c>
      <c r="G18" s="603">
        <f t="shared" si="1"/>
        <v>2225</v>
      </c>
      <c r="H18" s="596">
        <v>6675</v>
      </c>
      <c r="I18" s="604">
        <f t="shared" si="2"/>
        <v>603</v>
      </c>
      <c r="J18" s="596">
        <v>1809</v>
      </c>
      <c r="K18" s="588">
        <f t="shared" si="3"/>
        <v>80</v>
      </c>
      <c r="L18" s="596">
        <v>240</v>
      </c>
      <c r="M18" s="604">
        <f t="shared" si="4"/>
        <v>81</v>
      </c>
      <c r="N18" s="596">
        <v>243</v>
      </c>
      <c r="O18" s="607">
        <f t="shared" si="5"/>
        <v>13</v>
      </c>
      <c r="P18" s="597">
        <v>39</v>
      </c>
      <c r="Q18" s="582"/>
    </row>
  </sheetData>
  <mergeCells count="10">
    <mergeCell ref="A1:D2"/>
    <mergeCell ref="A3:A18"/>
    <mergeCell ref="B3:B6"/>
    <mergeCell ref="C3:C6"/>
    <mergeCell ref="B7:B10"/>
    <mergeCell ref="C7:C10"/>
    <mergeCell ref="B11:B14"/>
    <mergeCell ref="C11:C14"/>
    <mergeCell ref="B15:B18"/>
    <mergeCell ref="C15:C18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S26"/>
  <sheetViews>
    <sheetView rightToLeft="1" workbookViewId="0">
      <selection activeCell="F2" sqref="F2:G26"/>
    </sheetView>
  </sheetViews>
  <sheetFormatPr defaultRowHeight="14.25"/>
  <cols>
    <col min="6" max="6" width="9.125" bestFit="1" customWidth="1"/>
    <col min="8" max="8" width="11.125" bestFit="1" customWidth="1"/>
    <col min="9" max="9" width="14.25" customWidth="1"/>
    <col min="10" max="10" width="9.125" bestFit="1" customWidth="1"/>
  </cols>
  <sheetData>
    <row r="1" spans="1:19">
      <c r="E1" s="611" t="s">
        <v>266</v>
      </c>
      <c r="G1" t="s">
        <v>165</v>
      </c>
      <c r="H1" s="618" t="s">
        <v>279</v>
      </c>
      <c r="I1" s="612" t="s">
        <v>280</v>
      </c>
    </row>
    <row r="2" spans="1:19" ht="21" thickBot="1">
      <c r="A2" s="1203" t="s">
        <v>203</v>
      </c>
      <c r="B2" s="1204"/>
      <c r="C2" s="507">
        <f>(C3+C4+C5+C6)/4</f>
        <v>6666</v>
      </c>
      <c r="D2" s="507">
        <f>(D3+D4+D5+D6)/4</f>
        <v>14769</v>
      </c>
      <c r="E2" s="507">
        <f>E3+E4+E5+E6</f>
        <v>613877</v>
      </c>
      <c r="F2" s="274">
        <f>E2/365</f>
        <v>1681.9</v>
      </c>
      <c r="G2" s="512">
        <f t="shared" ref="G2:G17" si="0">F2/C2*100</f>
        <v>25.23</v>
      </c>
      <c r="H2" s="341">
        <f>H3+H4+H5+H6</f>
        <v>610347</v>
      </c>
      <c r="I2" s="341">
        <f>I3+I4+I5+I6</f>
        <v>1537311</v>
      </c>
      <c r="J2" s="56">
        <f>I2/365</f>
        <v>4211.8</v>
      </c>
      <c r="K2" s="45">
        <f>J2/D2*100</f>
        <v>28.5</v>
      </c>
    </row>
    <row r="3" spans="1:19" ht="21" thickBot="1">
      <c r="A3" s="67"/>
      <c r="B3" s="24" t="s">
        <v>87</v>
      </c>
      <c r="C3" s="30">
        <f>C8+C13+C18+C23</f>
        <v>6624</v>
      </c>
      <c r="D3" s="30">
        <f>D8+D13+D18+D23</f>
        <v>14673</v>
      </c>
      <c r="E3" s="30">
        <f>E8+E13+E18+E23</f>
        <v>137463</v>
      </c>
      <c r="F3" s="274">
        <f>E3/90</f>
        <v>1527.4</v>
      </c>
      <c r="G3" s="512">
        <f t="shared" si="0"/>
        <v>23.06</v>
      </c>
      <c r="H3" s="341">
        <f>H8+H13+H18+H23</f>
        <v>149506</v>
      </c>
      <c r="I3" s="341">
        <f>I8+I13+I18+I23</f>
        <v>361704</v>
      </c>
      <c r="J3" s="56">
        <f>I3/90</f>
        <v>4018.9</v>
      </c>
      <c r="K3" s="45">
        <f t="shared" ref="K3:K26" si="1">J3/D3*100</f>
        <v>27.4</v>
      </c>
      <c r="M3" s="1523" t="s">
        <v>86</v>
      </c>
      <c r="N3" s="1524"/>
      <c r="O3" s="1524"/>
      <c r="P3" s="1525"/>
      <c r="Q3" s="611" t="s">
        <v>266</v>
      </c>
      <c r="R3" s="618" t="s">
        <v>279</v>
      </c>
      <c r="S3" s="612" t="s">
        <v>280</v>
      </c>
    </row>
    <row r="4" spans="1:19" ht="15" thickBot="1">
      <c r="A4" s="66"/>
      <c r="B4" s="24" t="s">
        <v>88</v>
      </c>
      <c r="C4" s="30">
        <f t="shared" ref="C4:E6" si="2">C9+C14+C19+C24</f>
        <v>6640</v>
      </c>
      <c r="D4" s="30">
        <f t="shared" si="2"/>
        <v>14707</v>
      </c>
      <c r="E4" s="30">
        <f t="shared" si="2"/>
        <v>184677</v>
      </c>
      <c r="F4" s="274">
        <f>E4/91</f>
        <v>2029.4</v>
      </c>
      <c r="G4" s="512">
        <f t="shared" si="0"/>
        <v>30.56</v>
      </c>
      <c r="H4" s="341">
        <f t="shared" ref="H4:I6" si="3">H9+H14+H19+H24</f>
        <v>207083</v>
      </c>
      <c r="I4" s="341">
        <f t="shared" si="3"/>
        <v>493104</v>
      </c>
      <c r="J4" s="56">
        <f>I4/91</f>
        <v>5418.7</v>
      </c>
      <c r="K4" s="45">
        <f t="shared" si="1"/>
        <v>36.799999999999997</v>
      </c>
      <c r="M4" s="1526"/>
      <c r="N4" s="1527"/>
      <c r="O4" s="1527"/>
      <c r="P4" s="1528"/>
      <c r="Q4" s="613" t="s">
        <v>226</v>
      </c>
      <c r="R4" s="619" t="s">
        <v>226</v>
      </c>
      <c r="S4" s="614" t="s">
        <v>226</v>
      </c>
    </row>
    <row r="5" spans="1:19" ht="15" thickBot="1">
      <c r="A5" s="66"/>
      <c r="B5" s="24" t="s">
        <v>89</v>
      </c>
      <c r="C5" s="30">
        <f t="shared" si="2"/>
        <v>6666</v>
      </c>
      <c r="D5" s="30">
        <f t="shared" si="2"/>
        <v>14759</v>
      </c>
      <c r="E5" s="30">
        <f t="shared" si="2"/>
        <v>139891</v>
      </c>
      <c r="F5" s="274">
        <f>E5/92</f>
        <v>1520.6</v>
      </c>
      <c r="G5" s="512">
        <f t="shared" si="0"/>
        <v>22.81</v>
      </c>
      <c r="H5" s="341">
        <f t="shared" si="3"/>
        <v>101227</v>
      </c>
      <c r="I5" s="341">
        <f t="shared" si="3"/>
        <v>276109</v>
      </c>
      <c r="J5" s="56">
        <f>I5/92</f>
        <v>3001.2</v>
      </c>
      <c r="K5" s="45">
        <f t="shared" si="1"/>
        <v>20.3</v>
      </c>
      <c r="M5" s="1529" t="s">
        <v>227</v>
      </c>
      <c r="N5" s="1531" t="s">
        <v>228</v>
      </c>
      <c r="O5" s="1531" t="s">
        <v>229</v>
      </c>
      <c r="P5" s="615" t="s">
        <v>228</v>
      </c>
      <c r="Q5" s="620">
        <v>2946</v>
      </c>
      <c r="R5" s="621">
        <v>4947</v>
      </c>
      <c r="S5" s="622">
        <v>6319</v>
      </c>
    </row>
    <row r="6" spans="1:19">
      <c r="A6" s="66"/>
      <c r="B6" s="24" t="s">
        <v>90</v>
      </c>
      <c r="C6" s="30">
        <f t="shared" si="2"/>
        <v>6734</v>
      </c>
      <c r="D6" s="30">
        <f t="shared" si="2"/>
        <v>14936</v>
      </c>
      <c r="E6" s="30">
        <f t="shared" si="2"/>
        <v>151846</v>
      </c>
      <c r="F6" s="274">
        <f>E6/92</f>
        <v>1650.5</v>
      </c>
      <c r="G6" s="512">
        <f t="shared" si="0"/>
        <v>24.51</v>
      </c>
      <c r="H6" s="341">
        <f t="shared" si="3"/>
        <v>152531</v>
      </c>
      <c r="I6" s="341">
        <f t="shared" si="3"/>
        <v>406394</v>
      </c>
      <c r="J6" s="56">
        <f>I6/92</f>
        <v>4417.3</v>
      </c>
      <c r="K6" s="45">
        <f t="shared" si="1"/>
        <v>29.6</v>
      </c>
      <c r="M6" s="1530"/>
      <c r="N6" s="1532"/>
      <c r="O6" s="1532"/>
      <c r="P6" s="616" t="s">
        <v>230</v>
      </c>
      <c r="Q6" s="623">
        <v>4995</v>
      </c>
      <c r="R6" s="624">
        <v>9057</v>
      </c>
      <c r="S6" s="625">
        <v>12374</v>
      </c>
    </row>
    <row r="7" spans="1:19" ht="21" thickBot="1">
      <c r="A7" s="1209" t="s">
        <v>99</v>
      </c>
      <c r="B7" s="1210"/>
      <c r="C7" s="470">
        <f>(C8+C9+C10+C11)/4</f>
        <v>305</v>
      </c>
      <c r="D7" s="470">
        <f>(D8+D9+D10+D11)/4</f>
        <v>895</v>
      </c>
      <c r="E7" s="470">
        <f>E8+E9+E10+E11</f>
        <v>15665</v>
      </c>
      <c r="F7" s="274">
        <f>E7/365</f>
        <v>42.9</v>
      </c>
      <c r="G7" s="274">
        <f t="shared" si="0"/>
        <v>14.1</v>
      </c>
      <c r="H7" s="341">
        <f>H8+H9+H10+H11</f>
        <v>29167</v>
      </c>
      <c r="I7" s="341">
        <f>I8+I9+I10+I11</f>
        <v>39531</v>
      </c>
      <c r="J7" s="56">
        <f>I7/365</f>
        <v>108.3</v>
      </c>
      <c r="K7" s="45">
        <f t="shared" si="1"/>
        <v>12.1</v>
      </c>
      <c r="M7" s="1530"/>
      <c r="N7" s="1532"/>
      <c r="O7" s="1532"/>
      <c r="P7" s="616" t="s">
        <v>231</v>
      </c>
      <c r="Q7" s="623">
        <v>3326</v>
      </c>
      <c r="R7" s="624">
        <v>7446</v>
      </c>
      <c r="S7" s="625">
        <v>10853</v>
      </c>
    </row>
    <row r="8" spans="1:19">
      <c r="A8" s="609"/>
      <c r="B8" s="25" t="s">
        <v>87</v>
      </c>
      <c r="C8" s="471">
        <v>298</v>
      </c>
      <c r="D8" s="471">
        <v>867</v>
      </c>
      <c r="E8" s="620">
        <v>2946</v>
      </c>
      <c r="F8" s="274">
        <f>E8/90</f>
        <v>32.700000000000003</v>
      </c>
      <c r="G8" s="56">
        <f t="shared" si="0"/>
        <v>11</v>
      </c>
      <c r="H8" s="629">
        <v>4947</v>
      </c>
      <c r="I8" s="630">
        <v>6319</v>
      </c>
      <c r="J8" s="56">
        <f>I8/90</f>
        <v>70.2</v>
      </c>
      <c r="K8" s="45">
        <f t="shared" si="1"/>
        <v>8.1</v>
      </c>
      <c r="M8" s="1530"/>
      <c r="N8" s="1532"/>
      <c r="O8" s="1532"/>
      <c r="P8" s="616" t="s">
        <v>232</v>
      </c>
      <c r="Q8" s="623">
        <v>4398</v>
      </c>
      <c r="R8" s="624">
        <v>7717</v>
      </c>
      <c r="S8" s="625">
        <v>9985</v>
      </c>
    </row>
    <row r="9" spans="1:19">
      <c r="A9" s="609"/>
      <c r="B9" s="25" t="s">
        <v>88</v>
      </c>
      <c r="C9" s="471">
        <v>298</v>
      </c>
      <c r="D9" s="471">
        <v>867</v>
      </c>
      <c r="E9" s="623">
        <v>4995</v>
      </c>
      <c r="F9" s="274">
        <f>E9/91</f>
        <v>54.9</v>
      </c>
      <c r="G9" s="56">
        <f t="shared" si="0"/>
        <v>18.399999999999999</v>
      </c>
      <c r="H9" s="631">
        <v>9057</v>
      </c>
      <c r="I9" s="632">
        <v>12374</v>
      </c>
      <c r="J9" s="56">
        <f>I9/91</f>
        <v>136</v>
      </c>
      <c r="K9" s="45">
        <f t="shared" si="1"/>
        <v>15.7</v>
      </c>
      <c r="M9" s="1530"/>
      <c r="N9" s="1533" t="s">
        <v>230</v>
      </c>
      <c r="O9" s="1533" t="s">
        <v>229</v>
      </c>
      <c r="P9" s="616" t="s">
        <v>228</v>
      </c>
      <c r="Q9" s="623">
        <v>44017</v>
      </c>
      <c r="R9" s="624">
        <v>22305</v>
      </c>
      <c r="S9" s="625">
        <v>63776</v>
      </c>
    </row>
    <row r="10" spans="1:19">
      <c r="A10" s="609"/>
      <c r="B10" s="25" t="s">
        <v>89</v>
      </c>
      <c r="C10" s="471">
        <v>298</v>
      </c>
      <c r="D10" s="471">
        <v>867</v>
      </c>
      <c r="E10" s="623">
        <v>3326</v>
      </c>
      <c r="F10" s="274">
        <f>E10/92</f>
        <v>36.200000000000003</v>
      </c>
      <c r="G10" s="56">
        <f t="shared" si="0"/>
        <v>12.1</v>
      </c>
      <c r="H10" s="631">
        <v>7446</v>
      </c>
      <c r="I10" s="632">
        <v>10853</v>
      </c>
      <c r="J10" s="56">
        <f>I10/92</f>
        <v>118</v>
      </c>
      <c r="K10" s="45">
        <f t="shared" si="1"/>
        <v>13.6</v>
      </c>
      <c r="M10" s="1530"/>
      <c r="N10" s="1532"/>
      <c r="O10" s="1532"/>
      <c r="P10" s="616" t="s">
        <v>230</v>
      </c>
      <c r="Q10" s="623">
        <v>57968</v>
      </c>
      <c r="R10" s="624">
        <v>29127</v>
      </c>
      <c r="S10" s="625">
        <v>82861</v>
      </c>
    </row>
    <row r="11" spans="1:19" ht="20.25">
      <c r="A11" s="610"/>
      <c r="B11" s="25" t="s">
        <v>90</v>
      </c>
      <c r="C11" s="471">
        <v>327</v>
      </c>
      <c r="D11" s="471">
        <v>978</v>
      </c>
      <c r="E11" s="623">
        <v>4398</v>
      </c>
      <c r="F11" s="274">
        <f>E11/92</f>
        <v>47.8</v>
      </c>
      <c r="G11" s="56">
        <f t="shared" si="0"/>
        <v>14.6</v>
      </c>
      <c r="H11" s="631">
        <v>7717</v>
      </c>
      <c r="I11" s="632">
        <v>9985</v>
      </c>
      <c r="J11" s="56">
        <f>I11/92</f>
        <v>108.5</v>
      </c>
      <c r="K11" s="45">
        <f t="shared" si="1"/>
        <v>11.1</v>
      </c>
      <c r="M11" s="1530"/>
      <c r="N11" s="1532"/>
      <c r="O11" s="1532"/>
      <c r="P11" s="616" t="s">
        <v>231</v>
      </c>
      <c r="Q11" s="623">
        <v>37530</v>
      </c>
      <c r="R11" s="624">
        <v>16342</v>
      </c>
      <c r="S11" s="625">
        <v>52153</v>
      </c>
    </row>
    <row r="12" spans="1:19" ht="20.25">
      <c r="A12" s="1209" t="s">
        <v>101</v>
      </c>
      <c r="B12" s="1210"/>
      <c r="C12" s="30">
        <f>(C13+C14+C15+C16)/4</f>
        <v>1562</v>
      </c>
      <c r="D12" s="30">
        <f>(D13+D14+D15+D16)/4</f>
        <v>3379</v>
      </c>
      <c r="E12" s="30">
        <f>E13+E14+E15+E16</f>
        <v>181611</v>
      </c>
      <c r="F12" s="274">
        <f>E12/365</f>
        <v>497.6</v>
      </c>
      <c r="G12" s="635">
        <f t="shared" si="0"/>
        <v>31.9</v>
      </c>
      <c r="H12" s="341">
        <f>H13+H14+H15+H16</f>
        <v>89191</v>
      </c>
      <c r="I12" s="341">
        <f>I13+I14+I15+I16</f>
        <v>258716</v>
      </c>
      <c r="J12" s="56">
        <f>I12/365</f>
        <v>708.8</v>
      </c>
      <c r="K12" s="45">
        <f t="shared" si="1"/>
        <v>21</v>
      </c>
      <c r="M12" s="1530"/>
      <c r="N12" s="1532"/>
      <c r="O12" s="1532"/>
      <c r="P12" s="616" t="s">
        <v>232</v>
      </c>
      <c r="Q12" s="623">
        <v>42096</v>
      </c>
      <c r="R12" s="624">
        <v>21417</v>
      </c>
      <c r="S12" s="625">
        <v>59926</v>
      </c>
    </row>
    <row r="13" spans="1:19">
      <c r="A13" s="609"/>
      <c r="B13" s="25" t="s">
        <v>87</v>
      </c>
      <c r="C13" s="207">
        <v>1558</v>
      </c>
      <c r="D13" s="207">
        <v>3357</v>
      </c>
      <c r="E13" s="623">
        <v>44017</v>
      </c>
      <c r="F13" s="274">
        <f>E13/90</f>
        <v>489.1</v>
      </c>
      <c r="G13" s="635">
        <f t="shared" si="0"/>
        <v>31.4</v>
      </c>
      <c r="H13" s="631">
        <v>22305</v>
      </c>
      <c r="I13" s="632">
        <v>63776</v>
      </c>
      <c r="J13" s="56">
        <f>I13/90</f>
        <v>708.6</v>
      </c>
      <c r="K13" s="45">
        <f t="shared" si="1"/>
        <v>21.1</v>
      </c>
      <c r="M13" s="1530"/>
      <c r="N13" s="1533" t="s">
        <v>231</v>
      </c>
      <c r="O13" s="1533" t="s">
        <v>229</v>
      </c>
      <c r="P13" s="616" t="s">
        <v>228</v>
      </c>
      <c r="Q13" s="623">
        <v>50693</v>
      </c>
      <c r="R13" s="624">
        <v>48344</v>
      </c>
      <c r="S13" s="625">
        <v>104874</v>
      </c>
    </row>
    <row r="14" spans="1:19">
      <c r="A14" s="609"/>
      <c r="B14" s="25" t="s">
        <v>88</v>
      </c>
      <c r="C14" s="207">
        <v>1555</v>
      </c>
      <c r="D14" s="207">
        <v>3365</v>
      </c>
      <c r="E14" s="623">
        <v>57968</v>
      </c>
      <c r="F14" s="274">
        <f>E14/91</f>
        <v>637</v>
      </c>
      <c r="G14" s="635">
        <f t="shared" si="0"/>
        <v>41</v>
      </c>
      <c r="H14" s="631">
        <v>29127</v>
      </c>
      <c r="I14" s="632">
        <v>82861</v>
      </c>
      <c r="J14" s="56">
        <f>I14/91</f>
        <v>910.6</v>
      </c>
      <c r="K14" s="45">
        <f t="shared" si="1"/>
        <v>27.1</v>
      </c>
      <c r="M14" s="1530"/>
      <c r="N14" s="1532"/>
      <c r="O14" s="1532"/>
      <c r="P14" s="616" t="s">
        <v>230</v>
      </c>
      <c r="Q14" s="623">
        <v>64035</v>
      </c>
      <c r="R14" s="624">
        <v>61134</v>
      </c>
      <c r="S14" s="625">
        <v>128744</v>
      </c>
    </row>
    <row r="15" spans="1:19">
      <c r="A15" s="609"/>
      <c r="B15" s="25" t="s">
        <v>89</v>
      </c>
      <c r="C15" s="207">
        <v>1572</v>
      </c>
      <c r="D15" s="207">
        <v>3406</v>
      </c>
      <c r="E15" s="623">
        <v>37530</v>
      </c>
      <c r="F15" s="274">
        <f>E15/92</f>
        <v>407.9</v>
      </c>
      <c r="G15" s="635">
        <f t="shared" si="0"/>
        <v>25.9</v>
      </c>
      <c r="H15" s="631">
        <v>16342</v>
      </c>
      <c r="I15" s="632">
        <v>52153</v>
      </c>
      <c r="J15" s="56">
        <f>I15/92</f>
        <v>566.9</v>
      </c>
      <c r="K15" s="45">
        <f t="shared" si="1"/>
        <v>16.600000000000001</v>
      </c>
      <c r="M15" s="1530"/>
      <c r="N15" s="1532"/>
      <c r="O15" s="1532"/>
      <c r="P15" s="616" t="s">
        <v>231</v>
      </c>
      <c r="Q15" s="623">
        <v>76302</v>
      </c>
      <c r="R15" s="624">
        <v>35815</v>
      </c>
      <c r="S15" s="625">
        <v>118636</v>
      </c>
    </row>
    <row r="16" spans="1:19" ht="20.25">
      <c r="A16" s="610"/>
      <c r="B16" s="25" t="s">
        <v>90</v>
      </c>
      <c r="C16" s="207">
        <v>1564</v>
      </c>
      <c r="D16" s="207">
        <v>3388</v>
      </c>
      <c r="E16" s="623">
        <v>42096</v>
      </c>
      <c r="F16" s="274">
        <f>E16/92</f>
        <v>457.6</v>
      </c>
      <c r="G16" s="635">
        <f t="shared" si="0"/>
        <v>29.3</v>
      </c>
      <c r="H16" s="631">
        <v>21417</v>
      </c>
      <c r="I16" s="632">
        <v>59926</v>
      </c>
      <c r="J16" s="56">
        <f>I16/92</f>
        <v>651.4</v>
      </c>
      <c r="K16" s="45">
        <f t="shared" si="1"/>
        <v>19.2</v>
      </c>
      <c r="M16" s="1530"/>
      <c r="N16" s="1532"/>
      <c r="O16" s="1532"/>
      <c r="P16" s="616" t="s">
        <v>232</v>
      </c>
      <c r="Q16" s="623">
        <v>56424</v>
      </c>
      <c r="R16" s="624">
        <v>32309</v>
      </c>
      <c r="S16" s="625">
        <v>106447</v>
      </c>
    </row>
    <row r="17" spans="1:19" ht="21" thickBot="1">
      <c r="A17" s="1209" t="s">
        <v>96</v>
      </c>
      <c r="B17" s="1210"/>
      <c r="C17" s="470">
        <f>(C18+C19+C20+B264)/4</f>
        <v>1199</v>
      </c>
      <c r="D17" s="470">
        <f>(D18+D19+D20+C264)/4</f>
        <v>2640</v>
      </c>
      <c r="E17" s="470">
        <f>E18+E19+E20+E21</f>
        <v>247454</v>
      </c>
      <c r="F17" s="274">
        <f>E17/365</f>
        <v>678</v>
      </c>
      <c r="G17" s="635">
        <f t="shared" si="0"/>
        <v>56.5</v>
      </c>
      <c r="H17" s="341">
        <f>H18+H19+H20+H21</f>
        <v>177602</v>
      </c>
      <c r="I17" s="341">
        <f>I18+I19+I20+I21</f>
        <v>458701</v>
      </c>
      <c r="J17" s="56">
        <f>I17/365</f>
        <v>1256.7</v>
      </c>
      <c r="K17" s="45">
        <f t="shared" si="1"/>
        <v>47.6</v>
      </c>
      <c r="M17" s="1530"/>
      <c r="N17" s="1534" t="s">
        <v>232</v>
      </c>
      <c r="O17" s="1534" t="s">
        <v>229</v>
      </c>
      <c r="P17" s="616" t="s">
        <v>228</v>
      </c>
      <c r="Q17" s="623">
        <v>39807</v>
      </c>
      <c r="R17" s="624">
        <v>73910</v>
      </c>
      <c r="S17" s="625">
        <v>186735</v>
      </c>
    </row>
    <row r="18" spans="1:19">
      <c r="A18" s="609"/>
      <c r="B18" s="25" t="s">
        <v>87</v>
      </c>
      <c r="C18" s="471">
        <v>1621</v>
      </c>
      <c r="D18" s="471">
        <v>3568</v>
      </c>
      <c r="E18" s="623">
        <v>50693</v>
      </c>
      <c r="F18" s="274">
        <f>E18/90</f>
        <v>563.29999999999995</v>
      </c>
      <c r="G18" s="635">
        <f t="shared" ref="G18:G26" si="4">F18/C18*100</f>
        <v>34.799999999999997</v>
      </c>
      <c r="H18" s="631">
        <v>48344</v>
      </c>
      <c r="I18" s="632">
        <v>104874</v>
      </c>
      <c r="J18" s="56">
        <f>I18/90</f>
        <v>1165.3</v>
      </c>
      <c r="K18" s="45">
        <f t="shared" si="1"/>
        <v>32.700000000000003</v>
      </c>
      <c r="M18" s="1530"/>
      <c r="N18" s="1532"/>
      <c r="O18" s="1532"/>
      <c r="P18" s="616" t="s">
        <v>230</v>
      </c>
      <c r="Q18" s="623">
        <v>57679</v>
      </c>
      <c r="R18" s="624">
        <v>107765</v>
      </c>
      <c r="S18" s="625">
        <v>269125</v>
      </c>
    </row>
    <row r="19" spans="1:19">
      <c r="A19" s="609"/>
      <c r="B19" s="25" t="s">
        <v>88</v>
      </c>
      <c r="C19" s="471">
        <v>1595</v>
      </c>
      <c r="D19" s="471">
        <v>3517</v>
      </c>
      <c r="E19" s="623">
        <v>64035</v>
      </c>
      <c r="F19" s="274">
        <f>E19/91</f>
        <v>703.7</v>
      </c>
      <c r="G19" s="635">
        <f t="shared" si="4"/>
        <v>44.1</v>
      </c>
      <c r="H19" s="631">
        <v>61134</v>
      </c>
      <c r="I19" s="632">
        <v>128744</v>
      </c>
      <c r="J19" s="56">
        <f>I19/91</f>
        <v>1414.8</v>
      </c>
      <c r="K19" s="45">
        <f t="shared" si="1"/>
        <v>40.200000000000003</v>
      </c>
      <c r="M19" s="1530"/>
      <c r="N19" s="1532"/>
      <c r="O19" s="1532"/>
      <c r="P19" s="616" t="s">
        <v>231</v>
      </c>
      <c r="Q19" s="623">
        <v>22733</v>
      </c>
      <c r="R19" s="624">
        <v>41624</v>
      </c>
      <c r="S19" s="625">
        <v>94467</v>
      </c>
    </row>
    <row r="20" spans="1:19" ht="15" thickBot="1">
      <c r="A20" s="609"/>
      <c r="B20" s="25" t="s">
        <v>89</v>
      </c>
      <c r="C20" s="471">
        <v>1578</v>
      </c>
      <c r="D20" s="471">
        <v>3475</v>
      </c>
      <c r="E20" s="623">
        <v>76302</v>
      </c>
      <c r="F20" s="274">
        <f>E20/92</f>
        <v>829.4</v>
      </c>
      <c r="G20" s="635">
        <f t="shared" si="4"/>
        <v>52.6</v>
      </c>
      <c r="H20" s="631">
        <v>35815</v>
      </c>
      <c r="I20" s="632">
        <v>118636</v>
      </c>
      <c r="J20" s="56">
        <f>I20/92</f>
        <v>1289.5</v>
      </c>
      <c r="K20" s="45">
        <f t="shared" si="1"/>
        <v>37.1</v>
      </c>
      <c r="M20" s="1526"/>
      <c r="N20" s="1527"/>
      <c r="O20" s="1527"/>
      <c r="P20" s="617" t="s">
        <v>232</v>
      </c>
      <c r="Q20" s="626">
        <v>48928</v>
      </c>
      <c r="R20" s="627">
        <v>91088</v>
      </c>
      <c r="S20" s="628">
        <v>230036</v>
      </c>
    </row>
    <row r="21" spans="1:19" ht="20.25">
      <c r="A21" s="610"/>
      <c r="B21" s="25" t="s">
        <v>90</v>
      </c>
      <c r="C21" s="471">
        <v>1625</v>
      </c>
      <c r="D21" s="471">
        <v>3559</v>
      </c>
      <c r="E21" s="623">
        <v>56424</v>
      </c>
      <c r="F21" s="274">
        <f>E21/92</f>
        <v>613.29999999999995</v>
      </c>
      <c r="G21" s="635">
        <f t="shared" si="4"/>
        <v>37.700000000000003</v>
      </c>
      <c r="H21" s="631">
        <v>32309</v>
      </c>
      <c r="I21" s="632">
        <v>106447</v>
      </c>
      <c r="J21" s="56">
        <f>I21/92</f>
        <v>1157</v>
      </c>
      <c r="K21" s="45">
        <f t="shared" si="1"/>
        <v>32.5</v>
      </c>
    </row>
    <row r="22" spans="1:19" ht="20.25">
      <c r="A22" s="1209" t="s">
        <v>102</v>
      </c>
      <c r="B22" s="1210"/>
      <c r="C22" s="30">
        <f>(C23+C24+C25+C26)/4</f>
        <v>3194</v>
      </c>
      <c r="D22" s="30">
        <f>(D23+D24+D25+D26)/4</f>
        <v>6965</v>
      </c>
      <c r="E22" s="30">
        <f>E23+E24+E25+E26</f>
        <v>169147</v>
      </c>
      <c r="F22" s="274">
        <f>E22/365</f>
        <v>463.4</v>
      </c>
      <c r="G22" s="635">
        <f t="shared" si="4"/>
        <v>14.5</v>
      </c>
      <c r="H22" s="341">
        <f>H23+H24+H25+H26</f>
        <v>314387</v>
      </c>
      <c r="I22" s="341">
        <f>I23+I24+I25+I26</f>
        <v>780363</v>
      </c>
      <c r="J22" s="56">
        <f>I22/365</f>
        <v>2138</v>
      </c>
      <c r="K22" s="45">
        <f t="shared" si="1"/>
        <v>30.7</v>
      </c>
    </row>
    <row r="23" spans="1:19">
      <c r="A23" s="609"/>
      <c r="B23" s="25" t="s">
        <v>87</v>
      </c>
      <c r="C23" s="207">
        <v>3147</v>
      </c>
      <c r="D23" s="207">
        <v>6881</v>
      </c>
      <c r="E23" s="623">
        <v>39807</v>
      </c>
      <c r="F23" s="274">
        <f>E23/90</f>
        <v>442.3</v>
      </c>
      <c r="G23" s="635">
        <f t="shared" si="4"/>
        <v>14.1</v>
      </c>
      <c r="H23" s="631">
        <v>73910</v>
      </c>
      <c r="I23" s="632">
        <v>186735</v>
      </c>
      <c r="J23" s="56">
        <f>I23/90</f>
        <v>2074.8000000000002</v>
      </c>
      <c r="K23" s="45">
        <f t="shared" si="1"/>
        <v>30.2</v>
      </c>
    </row>
    <row r="24" spans="1:19">
      <c r="A24" s="609"/>
      <c r="B24" s="25" t="s">
        <v>88</v>
      </c>
      <c r="C24" s="207">
        <v>3192</v>
      </c>
      <c r="D24" s="207">
        <v>6958</v>
      </c>
      <c r="E24" s="623">
        <v>57679</v>
      </c>
      <c r="F24" s="274">
        <f>E24/91</f>
        <v>633.79999999999995</v>
      </c>
      <c r="G24" s="635">
        <f t="shared" si="4"/>
        <v>19.899999999999999</v>
      </c>
      <c r="H24" s="631">
        <v>107765</v>
      </c>
      <c r="I24" s="632">
        <v>269125</v>
      </c>
      <c r="J24" s="56">
        <f>I24/91</f>
        <v>2957.4</v>
      </c>
      <c r="K24" s="45">
        <f t="shared" si="1"/>
        <v>42.5</v>
      </c>
    </row>
    <row r="25" spans="1:19">
      <c r="A25" s="609"/>
      <c r="B25" s="25" t="s">
        <v>89</v>
      </c>
      <c r="C25" s="207">
        <v>3218</v>
      </c>
      <c r="D25" s="207">
        <v>7011</v>
      </c>
      <c r="E25" s="623">
        <v>22733</v>
      </c>
      <c r="F25" s="274">
        <f>E25/92</f>
        <v>247.1</v>
      </c>
      <c r="G25" s="635">
        <f t="shared" si="4"/>
        <v>7.7</v>
      </c>
      <c r="H25" s="631">
        <v>41624</v>
      </c>
      <c r="I25" s="632">
        <v>94467</v>
      </c>
      <c r="J25" s="56">
        <f>I25/92</f>
        <v>1026.8</v>
      </c>
      <c r="K25" s="45">
        <f t="shared" si="1"/>
        <v>14.6</v>
      </c>
    </row>
    <row r="26" spans="1:19" ht="21" thickBot="1">
      <c r="A26" s="53"/>
      <c r="B26" s="54" t="s">
        <v>90</v>
      </c>
      <c r="C26" s="297">
        <v>3218</v>
      </c>
      <c r="D26" s="297">
        <v>7011</v>
      </c>
      <c r="E26" s="626">
        <v>48928</v>
      </c>
      <c r="F26" s="274">
        <f>E26/92</f>
        <v>531.79999999999995</v>
      </c>
      <c r="G26" s="635">
        <f t="shared" si="4"/>
        <v>16.5</v>
      </c>
      <c r="H26" s="633">
        <v>91088</v>
      </c>
      <c r="I26" s="634">
        <v>230036</v>
      </c>
      <c r="J26" s="56">
        <f>I26/92</f>
        <v>2500.4</v>
      </c>
      <c r="K26" s="45">
        <f t="shared" si="1"/>
        <v>35.700000000000003</v>
      </c>
    </row>
  </sheetData>
  <mergeCells count="15">
    <mergeCell ref="M3:P4"/>
    <mergeCell ref="M5:M20"/>
    <mergeCell ref="N5:N8"/>
    <mergeCell ref="O5:O8"/>
    <mergeCell ref="N9:N12"/>
    <mergeCell ref="O9:O12"/>
    <mergeCell ref="N13:N16"/>
    <mergeCell ref="O13:O16"/>
    <mergeCell ref="N17:N20"/>
    <mergeCell ref="O17:O20"/>
    <mergeCell ref="A2:B2"/>
    <mergeCell ref="A7:B7"/>
    <mergeCell ref="A12:B12"/>
    <mergeCell ref="A17:B17"/>
    <mergeCell ref="A22:B2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O74"/>
  <sheetViews>
    <sheetView rightToLeft="1" topLeftCell="A44" workbookViewId="0">
      <selection activeCell="O54" sqref="O54:O74"/>
    </sheetView>
  </sheetViews>
  <sheetFormatPr defaultRowHeight="14.25"/>
  <cols>
    <col min="5" max="10" width="9.125" bestFit="1" customWidth="1"/>
    <col min="11" max="12" width="9.375" bestFit="1" customWidth="1"/>
    <col min="13" max="14" width="9.125" bestFit="1" customWidth="1"/>
    <col min="15" max="15" width="9.875" bestFit="1" customWidth="1"/>
  </cols>
  <sheetData>
    <row r="1" spans="1:15" ht="24.75" thickBot="1">
      <c r="A1" s="1535" t="s">
        <v>86</v>
      </c>
      <c r="B1" s="1536"/>
      <c r="C1" s="1536"/>
      <c r="D1" s="1537"/>
      <c r="E1" s="636" t="s">
        <v>216</v>
      </c>
      <c r="F1" s="637" t="s">
        <v>217</v>
      </c>
      <c r="G1" s="637" t="s">
        <v>218</v>
      </c>
      <c r="H1" s="637" t="s">
        <v>219</v>
      </c>
      <c r="I1" s="637" t="s">
        <v>220</v>
      </c>
      <c r="J1" s="637" t="s">
        <v>221</v>
      </c>
      <c r="K1" s="637" t="s">
        <v>222</v>
      </c>
      <c r="L1" s="637" t="s">
        <v>223</v>
      </c>
      <c r="M1" s="637" t="s">
        <v>224</v>
      </c>
      <c r="N1" s="638" t="s">
        <v>225</v>
      </c>
      <c r="O1" s="639"/>
    </row>
    <row r="2" spans="1:15" ht="15" thickBot="1">
      <c r="A2" s="1538"/>
      <c r="B2" s="1539"/>
      <c r="C2" s="1539"/>
      <c r="D2" s="1540"/>
      <c r="E2" s="640" t="s">
        <v>226</v>
      </c>
      <c r="F2" s="641" t="s">
        <v>226</v>
      </c>
      <c r="G2" s="641" t="s">
        <v>226</v>
      </c>
      <c r="H2" s="641" t="s">
        <v>226</v>
      </c>
      <c r="I2" s="641" t="s">
        <v>226</v>
      </c>
      <c r="J2" s="641" t="s">
        <v>226</v>
      </c>
      <c r="K2" s="641" t="s">
        <v>226</v>
      </c>
      <c r="L2" s="641" t="s">
        <v>226</v>
      </c>
      <c r="M2" s="641" t="s">
        <v>226</v>
      </c>
      <c r="N2" s="642" t="s">
        <v>226</v>
      </c>
      <c r="O2" s="639"/>
    </row>
    <row r="3" spans="1:15" ht="15" thickBot="1">
      <c r="A3" s="655"/>
      <c r="B3" s="656"/>
      <c r="C3" s="656"/>
      <c r="E3" s="660">
        <f>E4+E5+E6+E7</f>
        <v>54437</v>
      </c>
      <c r="F3" s="660">
        <f t="shared" ref="F3:N3" si="0">F4+F5+F6+F7</f>
        <v>6338</v>
      </c>
      <c r="G3" s="660">
        <f t="shared" si="0"/>
        <v>67646</v>
      </c>
      <c r="H3" s="660">
        <f t="shared" si="0"/>
        <v>58381</v>
      </c>
      <c r="I3" s="660">
        <f t="shared" si="0"/>
        <v>59568</v>
      </c>
      <c r="J3" s="660">
        <f t="shared" si="0"/>
        <v>14375</v>
      </c>
      <c r="K3" s="660">
        <f t="shared" si="0"/>
        <v>195280</v>
      </c>
      <c r="L3" s="660">
        <f t="shared" si="0"/>
        <v>122198</v>
      </c>
      <c r="M3" s="660">
        <f t="shared" si="0"/>
        <v>26900</v>
      </c>
      <c r="N3" s="660">
        <f t="shared" si="0"/>
        <v>5224</v>
      </c>
      <c r="O3" s="661">
        <f>SUM(E3:N3)</f>
        <v>610347</v>
      </c>
    </row>
    <row r="4" spans="1:15" ht="15" thickBot="1">
      <c r="A4" s="655"/>
      <c r="B4" s="656"/>
      <c r="C4" s="656"/>
      <c r="D4" s="643" t="s">
        <v>228</v>
      </c>
      <c r="E4" s="660">
        <f>E8+E12+E16+E20</f>
        <v>13042</v>
      </c>
      <c r="F4" s="660">
        <f t="shared" ref="F4:N4" si="1">F8+F12+F16+F20</f>
        <v>910</v>
      </c>
      <c r="G4" s="660">
        <f t="shared" si="1"/>
        <v>10734</v>
      </c>
      <c r="H4" s="660">
        <f t="shared" si="1"/>
        <v>14322</v>
      </c>
      <c r="I4" s="660">
        <f t="shared" si="1"/>
        <v>15612</v>
      </c>
      <c r="J4" s="660">
        <f t="shared" si="1"/>
        <v>4082</v>
      </c>
      <c r="K4" s="660">
        <f t="shared" si="1"/>
        <v>52840</v>
      </c>
      <c r="L4" s="660">
        <f t="shared" si="1"/>
        <v>31503</v>
      </c>
      <c r="M4" s="660">
        <f t="shared" si="1"/>
        <v>4112</v>
      </c>
      <c r="N4" s="660">
        <f t="shared" si="1"/>
        <v>2349</v>
      </c>
      <c r="O4" s="661">
        <f t="shared" ref="O4:O23" si="2">SUM(E4:N4)</f>
        <v>149506</v>
      </c>
    </row>
    <row r="5" spans="1:15" ht="15" thickBot="1">
      <c r="A5" s="655"/>
      <c r="B5" s="656"/>
      <c r="C5" s="656"/>
      <c r="D5" s="647" t="s">
        <v>230</v>
      </c>
      <c r="E5" s="660">
        <f t="shared" ref="E5:N5" si="3">E9+E13+E17+E21</f>
        <v>15021</v>
      </c>
      <c r="F5" s="660">
        <f t="shared" si="3"/>
        <v>3760</v>
      </c>
      <c r="G5" s="660">
        <f t="shared" si="3"/>
        <v>17552</v>
      </c>
      <c r="H5" s="660">
        <f t="shared" si="3"/>
        <v>22661</v>
      </c>
      <c r="I5" s="660">
        <f t="shared" si="3"/>
        <v>20068</v>
      </c>
      <c r="J5" s="660">
        <f t="shared" si="3"/>
        <v>4973</v>
      </c>
      <c r="K5" s="660">
        <f t="shared" si="3"/>
        <v>73317</v>
      </c>
      <c r="L5" s="660">
        <f t="shared" si="3"/>
        <v>43193</v>
      </c>
      <c r="M5" s="660">
        <f t="shared" si="3"/>
        <v>5428</v>
      </c>
      <c r="N5" s="660">
        <f t="shared" si="3"/>
        <v>1110</v>
      </c>
      <c r="O5" s="661">
        <f t="shared" si="2"/>
        <v>207083</v>
      </c>
    </row>
    <row r="6" spans="1:15" ht="15" thickBot="1">
      <c r="A6" s="655"/>
      <c r="B6" s="656"/>
      <c r="C6" s="656"/>
      <c r="D6" s="647" t="s">
        <v>231</v>
      </c>
      <c r="E6" s="660">
        <f t="shared" ref="E6:N6" si="4">E10+E14+E18+E22</f>
        <v>11200</v>
      </c>
      <c r="F6" s="660">
        <f t="shared" si="4"/>
        <v>941</v>
      </c>
      <c r="G6" s="660">
        <f t="shared" si="4"/>
        <v>17082</v>
      </c>
      <c r="H6" s="660">
        <f t="shared" si="4"/>
        <v>5520</v>
      </c>
      <c r="I6" s="660">
        <f t="shared" si="4"/>
        <v>10386</v>
      </c>
      <c r="J6" s="660">
        <f t="shared" si="4"/>
        <v>1575</v>
      </c>
      <c r="K6" s="660">
        <f t="shared" si="4"/>
        <v>28291</v>
      </c>
      <c r="L6" s="660">
        <f t="shared" si="4"/>
        <v>23681</v>
      </c>
      <c r="M6" s="660">
        <f t="shared" si="4"/>
        <v>2098</v>
      </c>
      <c r="N6" s="660">
        <f t="shared" si="4"/>
        <v>453</v>
      </c>
      <c r="O6" s="661">
        <f t="shared" si="2"/>
        <v>101227</v>
      </c>
    </row>
    <row r="7" spans="1:15" ht="15" thickBot="1">
      <c r="A7" s="655"/>
      <c r="B7" s="656"/>
      <c r="C7" s="656"/>
      <c r="D7" s="647" t="s">
        <v>232</v>
      </c>
      <c r="E7" s="660">
        <f t="shared" ref="E7:N7" si="5">E11+E15+E19+E23</f>
        <v>15174</v>
      </c>
      <c r="F7" s="660">
        <f t="shared" si="5"/>
        <v>727</v>
      </c>
      <c r="G7" s="660">
        <f t="shared" si="5"/>
        <v>22278</v>
      </c>
      <c r="H7" s="660">
        <f t="shared" si="5"/>
        <v>15878</v>
      </c>
      <c r="I7" s="660">
        <f t="shared" si="5"/>
        <v>13502</v>
      </c>
      <c r="J7" s="660">
        <f t="shared" si="5"/>
        <v>3745</v>
      </c>
      <c r="K7" s="660">
        <f t="shared" si="5"/>
        <v>40832</v>
      </c>
      <c r="L7" s="660">
        <f t="shared" si="5"/>
        <v>23821</v>
      </c>
      <c r="M7" s="660">
        <f t="shared" si="5"/>
        <v>15262</v>
      </c>
      <c r="N7" s="660">
        <f t="shared" si="5"/>
        <v>1312</v>
      </c>
      <c r="O7" s="661">
        <f t="shared" si="2"/>
        <v>152531</v>
      </c>
    </row>
    <row r="8" spans="1:15" ht="15" thickBot="1">
      <c r="A8" s="1541" t="s">
        <v>227</v>
      </c>
      <c r="B8" s="1543" t="s">
        <v>228</v>
      </c>
      <c r="C8" s="1543" t="s">
        <v>229</v>
      </c>
      <c r="D8" s="643" t="s">
        <v>228</v>
      </c>
      <c r="E8" s="662">
        <v>1659</v>
      </c>
      <c r="F8" s="629">
        <v>100</v>
      </c>
      <c r="G8" s="629">
        <v>2090</v>
      </c>
      <c r="H8" s="629">
        <v>24</v>
      </c>
      <c r="I8" s="629">
        <v>114</v>
      </c>
      <c r="J8" s="629">
        <v>57</v>
      </c>
      <c r="K8" s="629">
        <v>843</v>
      </c>
      <c r="L8" s="629">
        <v>32</v>
      </c>
      <c r="M8" s="629">
        <v>0</v>
      </c>
      <c r="N8" s="630">
        <v>28</v>
      </c>
      <c r="O8" s="661">
        <f t="shared" si="2"/>
        <v>4947</v>
      </c>
    </row>
    <row r="9" spans="1:15">
      <c r="A9" s="1542"/>
      <c r="B9" s="1544"/>
      <c r="C9" s="1544"/>
      <c r="D9" s="647" t="s">
        <v>230</v>
      </c>
      <c r="E9" s="663">
        <v>2459</v>
      </c>
      <c r="F9" s="631">
        <v>130</v>
      </c>
      <c r="G9" s="631">
        <v>5175</v>
      </c>
      <c r="H9" s="631">
        <v>0</v>
      </c>
      <c r="I9" s="631">
        <v>194</v>
      </c>
      <c r="J9" s="631">
        <v>24</v>
      </c>
      <c r="K9" s="631">
        <v>954</v>
      </c>
      <c r="L9" s="631">
        <v>103</v>
      </c>
      <c r="M9" s="631">
        <v>2</v>
      </c>
      <c r="N9" s="632">
        <v>16</v>
      </c>
      <c r="O9" s="661">
        <f t="shared" si="2"/>
        <v>9057</v>
      </c>
    </row>
    <row r="10" spans="1:15">
      <c r="A10" s="1542"/>
      <c r="B10" s="1544"/>
      <c r="C10" s="1544"/>
      <c r="D10" s="647" t="s">
        <v>231</v>
      </c>
      <c r="E10" s="663">
        <v>1888</v>
      </c>
      <c r="F10" s="631">
        <v>55</v>
      </c>
      <c r="G10" s="631">
        <v>4909</v>
      </c>
      <c r="H10" s="631">
        <v>16</v>
      </c>
      <c r="I10" s="631">
        <v>102</v>
      </c>
      <c r="J10" s="631">
        <v>22</v>
      </c>
      <c r="K10" s="631">
        <v>396</v>
      </c>
      <c r="L10" s="631">
        <v>48</v>
      </c>
      <c r="M10" s="631">
        <v>0</v>
      </c>
      <c r="N10" s="632">
        <v>10</v>
      </c>
      <c r="O10" s="661">
        <f t="shared" si="2"/>
        <v>7446</v>
      </c>
    </row>
    <row r="11" spans="1:15">
      <c r="A11" s="1542"/>
      <c r="B11" s="1544"/>
      <c r="C11" s="1544"/>
      <c r="D11" s="647" t="s">
        <v>232</v>
      </c>
      <c r="E11" s="663">
        <v>1301</v>
      </c>
      <c r="F11" s="631">
        <v>110</v>
      </c>
      <c r="G11" s="631">
        <v>4705</v>
      </c>
      <c r="H11" s="631">
        <v>20</v>
      </c>
      <c r="I11" s="631">
        <v>136</v>
      </c>
      <c r="J11" s="631">
        <v>74</v>
      </c>
      <c r="K11" s="631">
        <v>1317</v>
      </c>
      <c r="L11" s="631">
        <v>34</v>
      </c>
      <c r="M11" s="631">
        <v>3</v>
      </c>
      <c r="N11" s="632">
        <v>17</v>
      </c>
      <c r="O11" s="661">
        <f t="shared" si="2"/>
        <v>7717</v>
      </c>
    </row>
    <row r="12" spans="1:15">
      <c r="A12" s="1542"/>
      <c r="B12" s="1545" t="s">
        <v>230</v>
      </c>
      <c r="C12" s="1545" t="s">
        <v>229</v>
      </c>
      <c r="D12" s="647" t="s">
        <v>228</v>
      </c>
      <c r="E12" s="663">
        <v>8511</v>
      </c>
      <c r="F12" s="631">
        <v>436</v>
      </c>
      <c r="G12" s="631">
        <v>2391</v>
      </c>
      <c r="H12" s="631">
        <v>5444</v>
      </c>
      <c r="I12" s="631">
        <v>1837</v>
      </c>
      <c r="J12" s="631">
        <v>138</v>
      </c>
      <c r="K12" s="631">
        <v>3423</v>
      </c>
      <c r="L12" s="631">
        <v>4</v>
      </c>
      <c r="M12" s="631">
        <v>28</v>
      </c>
      <c r="N12" s="632">
        <v>93</v>
      </c>
      <c r="O12" s="661">
        <f t="shared" si="2"/>
        <v>22305</v>
      </c>
    </row>
    <row r="13" spans="1:15">
      <c r="A13" s="1542"/>
      <c r="B13" s="1544"/>
      <c r="C13" s="1544"/>
      <c r="D13" s="647" t="s">
        <v>230</v>
      </c>
      <c r="E13" s="663">
        <v>9793</v>
      </c>
      <c r="F13" s="631">
        <v>617</v>
      </c>
      <c r="G13" s="631">
        <v>5243</v>
      </c>
      <c r="H13" s="631">
        <v>2748</v>
      </c>
      <c r="I13" s="631">
        <v>3347</v>
      </c>
      <c r="J13" s="631">
        <v>570</v>
      </c>
      <c r="K13" s="631">
        <v>6508</v>
      </c>
      <c r="L13" s="631">
        <v>42</v>
      </c>
      <c r="M13" s="631">
        <v>63</v>
      </c>
      <c r="N13" s="632">
        <v>196</v>
      </c>
      <c r="O13" s="661">
        <f t="shared" si="2"/>
        <v>29127</v>
      </c>
    </row>
    <row r="14" spans="1:15">
      <c r="A14" s="1542"/>
      <c r="B14" s="1544"/>
      <c r="C14" s="1544"/>
      <c r="D14" s="647" t="s">
        <v>231</v>
      </c>
      <c r="E14" s="663">
        <v>6822</v>
      </c>
      <c r="F14" s="631">
        <v>247</v>
      </c>
      <c r="G14" s="631">
        <v>5513</v>
      </c>
      <c r="H14" s="631">
        <v>302</v>
      </c>
      <c r="I14" s="631">
        <v>931</v>
      </c>
      <c r="J14" s="631">
        <v>191</v>
      </c>
      <c r="K14" s="631">
        <v>2155</v>
      </c>
      <c r="L14" s="631">
        <v>3</v>
      </c>
      <c r="M14" s="631">
        <v>79</v>
      </c>
      <c r="N14" s="632">
        <v>99</v>
      </c>
      <c r="O14" s="661">
        <f t="shared" si="2"/>
        <v>16342</v>
      </c>
    </row>
    <row r="15" spans="1:15">
      <c r="A15" s="1542"/>
      <c r="B15" s="1544"/>
      <c r="C15" s="1544"/>
      <c r="D15" s="647" t="s">
        <v>232</v>
      </c>
      <c r="E15" s="663">
        <v>9240</v>
      </c>
      <c r="F15" s="631">
        <v>297</v>
      </c>
      <c r="G15" s="631">
        <v>4416</v>
      </c>
      <c r="H15" s="631">
        <v>1304</v>
      </c>
      <c r="I15" s="631">
        <v>1537</v>
      </c>
      <c r="J15" s="631">
        <v>372</v>
      </c>
      <c r="K15" s="631">
        <v>3641</v>
      </c>
      <c r="L15" s="631">
        <v>16</v>
      </c>
      <c r="M15" s="631">
        <v>19</v>
      </c>
      <c r="N15" s="632">
        <v>575</v>
      </c>
      <c r="O15" s="661">
        <f t="shared" si="2"/>
        <v>21417</v>
      </c>
    </row>
    <row r="16" spans="1:15">
      <c r="A16" s="1542"/>
      <c r="B16" s="1545" t="s">
        <v>231</v>
      </c>
      <c r="C16" s="1545" t="s">
        <v>229</v>
      </c>
      <c r="D16" s="647" t="s">
        <v>228</v>
      </c>
      <c r="E16" s="663">
        <v>124</v>
      </c>
      <c r="F16" s="631">
        <v>282</v>
      </c>
      <c r="G16" s="631">
        <v>2079</v>
      </c>
      <c r="H16" s="631">
        <v>2381</v>
      </c>
      <c r="I16" s="631">
        <v>10620</v>
      </c>
      <c r="J16" s="631">
        <v>2414</v>
      </c>
      <c r="K16" s="631">
        <v>20995</v>
      </c>
      <c r="L16" s="631">
        <v>6879</v>
      </c>
      <c r="M16" s="631">
        <v>2278</v>
      </c>
      <c r="N16" s="632">
        <v>292</v>
      </c>
      <c r="O16" s="661">
        <f t="shared" si="2"/>
        <v>48344</v>
      </c>
    </row>
    <row r="17" spans="1:15">
      <c r="A17" s="1542"/>
      <c r="B17" s="1544"/>
      <c r="C17" s="1544"/>
      <c r="D17" s="647" t="s">
        <v>230</v>
      </c>
      <c r="E17" s="663">
        <v>60</v>
      </c>
      <c r="F17" s="631">
        <v>251</v>
      </c>
      <c r="G17" s="631">
        <v>2684</v>
      </c>
      <c r="H17" s="631">
        <v>1636</v>
      </c>
      <c r="I17" s="631">
        <v>12227</v>
      </c>
      <c r="J17" s="631">
        <v>1678</v>
      </c>
      <c r="K17" s="631">
        <v>31790</v>
      </c>
      <c r="L17" s="631">
        <v>6842</v>
      </c>
      <c r="M17" s="631">
        <v>3490</v>
      </c>
      <c r="N17" s="632">
        <v>476</v>
      </c>
      <c r="O17" s="661">
        <f t="shared" si="2"/>
        <v>61134</v>
      </c>
    </row>
    <row r="18" spans="1:15">
      <c r="A18" s="1542"/>
      <c r="B18" s="1544"/>
      <c r="C18" s="1544"/>
      <c r="D18" s="647" t="s">
        <v>231</v>
      </c>
      <c r="E18" s="663">
        <v>6</v>
      </c>
      <c r="F18" s="631">
        <v>531</v>
      </c>
      <c r="G18" s="631">
        <v>4465</v>
      </c>
      <c r="H18" s="631">
        <v>1374</v>
      </c>
      <c r="I18" s="631">
        <v>8626</v>
      </c>
      <c r="J18" s="631">
        <v>728</v>
      </c>
      <c r="K18" s="631">
        <v>13630</v>
      </c>
      <c r="L18" s="631">
        <v>4944</v>
      </c>
      <c r="M18" s="631">
        <v>1242</v>
      </c>
      <c r="N18" s="632">
        <v>269</v>
      </c>
      <c r="O18" s="661">
        <f t="shared" si="2"/>
        <v>35815</v>
      </c>
    </row>
    <row r="19" spans="1:15">
      <c r="A19" s="1542"/>
      <c r="B19" s="1544"/>
      <c r="C19" s="1544"/>
      <c r="D19" s="647" t="s">
        <v>232</v>
      </c>
      <c r="E19" s="663">
        <v>751</v>
      </c>
      <c r="F19" s="631">
        <v>237</v>
      </c>
      <c r="G19" s="631">
        <v>3288</v>
      </c>
      <c r="H19" s="631">
        <v>2995</v>
      </c>
      <c r="I19" s="631">
        <v>7396</v>
      </c>
      <c r="J19" s="631">
        <v>1110</v>
      </c>
      <c r="K19" s="631">
        <v>13490</v>
      </c>
      <c r="L19" s="631">
        <v>2056</v>
      </c>
      <c r="M19" s="631">
        <v>441</v>
      </c>
      <c r="N19" s="632">
        <v>545</v>
      </c>
      <c r="O19" s="661">
        <f t="shared" si="2"/>
        <v>32309</v>
      </c>
    </row>
    <row r="20" spans="1:15" ht="15" thickBot="1">
      <c r="A20" s="1542"/>
      <c r="B20" s="1546" t="s">
        <v>232</v>
      </c>
      <c r="C20" s="1546" t="s">
        <v>229</v>
      </c>
      <c r="D20" s="647" t="s">
        <v>228</v>
      </c>
      <c r="E20" s="663">
        <v>2748</v>
      </c>
      <c r="F20" s="631">
        <v>92</v>
      </c>
      <c r="G20" s="631">
        <v>4174</v>
      </c>
      <c r="H20" s="631">
        <v>6473</v>
      </c>
      <c r="I20" s="631">
        <v>3041</v>
      </c>
      <c r="J20" s="631">
        <v>1473</v>
      </c>
      <c r="K20" s="631">
        <v>27579</v>
      </c>
      <c r="L20" s="631">
        <v>24588</v>
      </c>
      <c r="M20" s="631">
        <v>1806</v>
      </c>
      <c r="N20" s="632">
        <v>1936</v>
      </c>
      <c r="O20" s="661">
        <f t="shared" si="2"/>
        <v>73910</v>
      </c>
    </row>
    <row r="21" spans="1:15">
      <c r="A21" s="1542"/>
      <c r="B21" s="1544"/>
      <c r="C21" s="1544"/>
      <c r="D21" s="647" t="s">
        <v>230</v>
      </c>
      <c r="E21" s="663">
        <v>2709</v>
      </c>
      <c r="F21" s="631">
        <v>2762</v>
      </c>
      <c r="G21" s="631">
        <v>4450</v>
      </c>
      <c r="H21" s="631">
        <v>18277</v>
      </c>
      <c r="I21" s="631">
        <v>4300</v>
      </c>
      <c r="J21" s="631">
        <v>2701</v>
      </c>
      <c r="K21" s="631">
        <v>34065</v>
      </c>
      <c r="L21" s="631">
        <v>36206</v>
      </c>
      <c r="M21" s="631">
        <v>1873</v>
      </c>
      <c r="N21" s="632">
        <v>422</v>
      </c>
      <c r="O21" s="661">
        <f t="shared" si="2"/>
        <v>107765</v>
      </c>
    </row>
    <row r="22" spans="1:15">
      <c r="A22" s="1542"/>
      <c r="B22" s="1544"/>
      <c r="C22" s="1544"/>
      <c r="D22" s="647" t="s">
        <v>231</v>
      </c>
      <c r="E22" s="663">
        <v>2484</v>
      </c>
      <c r="F22" s="631">
        <v>108</v>
      </c>
      <c r="G22" s="631">
        <v>2195</v>
      </c>
      <c r="H22" s="631">
        <v>3828</v>
      </c>
      <c r="I22" s="631">
        <v>727</v>
      </c>
      <c r="J22" s="631">
        <v>634</v>
      </c>
      <c r="K22" s="631">
        <v>12110</v>
      </c>
      <c r="L22" s="631">
        <v>18686</v>
      </c>
      <c r="M22" s="631">
        <v>777</v>
      </c>
      <c r="N22" s="632">
        <v>75</v>
      </c>
      <c r="O22" s="661">
        <f t="shared" si="2"/>
        <v>41624</v>
      </c>
    </row>
    <row r="23" spans="1:15" ht="15" thickBot="1">
      <c r="A23" s="1538"/>
      <c r="B23" s="1539"/>
      <c r="C23" s="1539"/>
      <c r="D23" s="651" t="s">
        <v>232</v>
      </c>
      <c r="E23" s="664">
        <v>3882</v>
      </c>
      <c r="F23" s="633">
        <v>83</v>
      </c>
      <c r="G23" s="633">
        <v>9869</v>
      </c>
      <c r="H23" s="633">
        <v>11559</v>
      </c>
      <c r="I23" s="633">
        <v>4433</v>
      </c>
      <c r="J23" s="633">
        <v>2189</v>
      </c>
      <c r="K23" s="633">
        <v>22384</v>
      </c>
      <c r="L23" s="633">
        <v>21715</v>
      </c>
      <c r="M23" s="633">
        <v>14799</v>
      </c>
      <c r="N23" s="634">
        <v>175</v>
      </c>
      <c r="O23" s="661">
        <f t="shared" si="2"/>
        <v>91088</v>
      </c>
    </row>
    <row r="25" spans="1:15" ht="15" thickBot="1"/>
    <row r="26" spans="1:15" ht="24.75" thickBot="1">
      <c r="A26" s="1535" t="s">
        <v>86</v>
      </c>
      <c r="B26" s="1536"/>
      <c r="C26" s="1536"/>
      <c r="D26" s="1537"/>
      <c r="E26" s="636" t="s">
        <v>216</v>
      </c>
      <c r="F26" s="637" t="s">
        <v>217</v>
      </c>
      <c r="G26" s="637" t="s">
        <v>218</v>
      </c>
      <c r="H26" s="637" t="s">
        <v>219</v>
      </c>
      <c r="I26" s="637" t="s">
        <v>220</v>
      </c>
      <c r="J26" s="637" t="s">
        <v>221</v>
      </c>
      <c r="K26" s="637" t="s">
        <v>222</v>
      </c>
      <c r="L26" s="637" t="s">
        <v>223</v>
      </c>
      <c r="M26" s="637" t="s">
        <v>224</v>
      </c>
      <c r="N26" s="638" t="s">
        <v>225</v>
      </c>
      <c r="O26" s="639"/>
    </row>
    <row r="27" spans="1:15" ht="15" thickBot="1">
      <c r="A27" s="1538"/>
      <c r="B27" s="1539"/>
      <c r="C27" s="1539"/>
      <c r="D27" s="1540"/>
      <c r="E27" s="640" t="s">
        <v>226</v>
      </c>
      <c r="F27" s="641" t="s">
        <v>226</v>
      </c>
      <c r="G27" s="641" t="s">
        <v>226</v>
      </c>
      <c r="H27" s="641" t="s">
        <v>226</v>
      </c>
      <c r="I27" s="641" t="s">
        <v>226</v>
      </c>
      <c r="J27" s="641" t="s">
        <v>226</v>
      </c>
      <c r="K27" s="641" t="s">
        <v>226</v>
      </c>
      <c r="L27" s="641" t="s">
        <v>226</v>
      </c>
      <c r="M27" s="641" t="s">
        <v>226</v>
      </c>
      <c r="N27" s="642" t="s">
        <v>226</v>
      </c>
      <c r="O27" s="639"/>
    </row>
    <row r="28" spans="1:15" ht="15" thickBot="1">
      <c r="A28" s="655"/>
      <c r="B28" s="656"/>
      <c r="C28" s="656"/>
      <c r="D28" s="657"/>
      <c r="E28" s="658">
        <f>E29+E30+E31+E32</f>
        <v>54437</v>
      </c>
      <c r="F28" s="658">
        <f t="shared" ref="F28:N28" si="6">F29+F30+F31+F32</f>
        <v>6338</v>
      </c>
      <c r="G28" s="658">
        <f t="shared" si="6"/>
        <v>67646</v>
      </c>
      <c r="H28" s="658">
        <f t="shared" si="6"/>
        <v>58381</v>
      </c>
      <c r="I28" s="658">
        <f t="shared" si="6"/>
        <v>59568</v>
      </c>
      <c r="J28" s="658">
        <f t="shared" si="6"/>
        <v>14375</v>
      </c>
      <c r="K28" s="658">
        <f t="shared" si="6"/>
        <v>195280</v>
      </c>
      <c r="L28" s="658">
        <f t="shared" si="6"/>
        <v>122198</v>
      </c>
      <c r="M28" s="658">
        <f t="shared" si="6"/>
        <v>26900</v>
      </c>
      <c r="N28" s="658">
        <f t="shared" si="6"/>
        <v>5224</v>
      </c>
      <c r="O28" s="659">
        <f>SUM(E28:N28)</f>
        <v>610347</v>
      </c>
    </row>
    <row r="29" spans="1:15" ht="15" thickBot="1">
      <c r="A29" s="655"/>
      <c r="B29" s="656"/>
      <c r="C29" s="656"/>
      <c r="D29" s="643" t="s">
        <v>228</v>
      </c>
      <c r="E29" s="658">
        <f>E33+E37+E41+E45</f>
        <v>13042</v>
      </c>
      <c r="F29" s="658">
        <f t="shared" ref="F29:N29" si="7">F33+F37+F41+F45</f>
        <v>910</v>
      </c>
      <c r="G29" s="658">
        <f t="shared" si="7"/>
        <v>10734</v>
      </c>
      <c r="H29" s="658">
        <f t="shared" si="7"/>
        <v>14322</v>
      </c>
      <c r="I29" s="658">
        <f t="shared" si="7"/>
        <v>15612</v>
      </c>
      <c r="J29" s="658">
        <f t="shared" si="7"/>
        <v>4082</v>
      </c>
      <c r="K29" s="658">
        <f t="shared" si="7"/>
        <v>52840</v>
      </c>
      <c r="L29" s="658">
        <f t="shared" si="7"/>
        <v>31503</v>
      </c>
      <c r="M29" s="658">
        <f t="shared" si="7"/>
        <v>4112</v>
      </c>
      <c r="N29" s="658">
        <f t="shared" si="7"/>
        <v>2349</v>
      </c>
      <c r="O29" s="659">
        <f t="shared" ref="O29:O48" si="8">SUM(E29:N29)</f>
        <v>149506</v>
      </c>
    </row>
    <row r="30" spans="1:15" ht="15" thickBot="1">
      <c r="A30" s="655"/>
      <c r="B30" s="656"/>
      <c r="C30" s="656"/>
      <c r="D30" s="647" t="s">
        <v>230</v>
      </c>
      <c r="E30" s="658">
        <f t="shared" ref="E30:N30" si="9">E34+E38+E42+E46</f>
        <v>15021</v>
      </c>
      <c r="F30" s="658">
        <f t="shared" si="9"/>
        <v>3760</v>
      </c>
      <c r="G30" s="658">
        <f t="shared" si="9"/>
        <v>17552</v>
      </c>
      <c r="H30" s="658">
        <f t="shared" si="9"/>
        <v>22661</v>
      </c>
      <c r="I30" s="658">
        <f t="shared" si="9"/>
        <v>20068</v>
      </c>
      <c r="J30" s="658">
        <f t="shared" si="9"/>
        <v>4973</v>
      </c>
      <c r="K30" s="658">
        <f t="shared" si="9"/>
        <v>73317</v>
      </c>
      <c r="L30" s="658">
        <f t="shared" si="9"/>
        <v>43193</v>
      </c>
      <c r="M30" s="658">
        <f t="shared" si="9"/>
        <v>5428</v>
      </c>
      <c r="N30" s="658">
        <f t="shared" si="9"/>
        <v>1110</v>
      </c>
      <c r="O30" s="659">
        <f t="shared" si="8"/>
        <v>207083</v>
      </c>
    </row>
    <row r="31" spans="1:15" ht="15" thickBot="1">
      <c r="A31" s="655"/>
      <c r="B31" s="656"/>
      <c r="C31" s="656"/>
      <c r="D31" s="647" t="s">
        <v>231</v>
      </c>
      <c r="E31" s="658">
        <f t="shared" ref="E31:N31" si="10">E35+E39+E43+E47</f>
        <v>11200</v>
      </c>
      <c r="F31" s="658">
        <f t="shared" si="10"/>
        <v>941</v>
      </c>
      <c r="G31" s="658">
        <f t="shared" si="10"/>
        <v>17082</v>
      </c>
      <c r="H31" s="658">
        <f t="shared" si="10"/>
        <v>5520</v>
      </c>
      <c r="I31" s="658">
        <f t="shared" si="10"/>
        <v>10386</v>
      </c>
      <c r="J31" s="658">
        <f t="shared" si="10"/>
        <v>1575</v>
      </c>
      <c r="K31" s="658">
        <f t="shared" si="10"/>
        <v>28291</v>
      </c>
      <c r="L31" s="658">
        <f t="shared" si="10"/>
        <v>23681</v>
      </c>
      <c r="M31" s="658">
        <f t="shared" si="10"/>
        <v>2098</v>
      </c>
      <c r="N31" s="658">
        <f t="shared" si="10"/>
        <v>453</v>
      </c>
      <c r="O31" s="659">
        <f t="shared" si="8"/>
        <v>101227</v>
      </c>
    </row>
    <row r="32" spans="1:15" ht="15" thickBot="1">
      <c r="A32" s="655"/>
      <c r="B32" s="656"/>
      <c r="C32" s="656"/>
      <c r="D32" s="647" t="s">
        <v>232</v>
      </c>
      <c r="E32" s="658">
        <f t="shared" ref="E32:N32" si="11">E36+E40+E44+E48</f>
        <v>15174</v>
      </c>
      <c r="F32" s="658">
        <f t="shared" si="11"/>
        <v>727</v>
      </c>
      <c r="G32" s="658">
        <f t="shared" si="11"/>
        <v>22278</v>
      </c>
      <c r="H32" s="658">
        <f t="shared" si="11"/>
        <v>15878</v>
      </c>
      <c r="I32" s="658">
        <f t="shared" si="11"/>
        <v>13502</v>
      </c>
      <c r="J32" s="658">
        <f t="shared" si="11"/>
        <v>3745</v>
      </c>
      <c r="K32" s="658">
        <f t="shared" si="11"/>
        <v>40832</v>
      </c>
      <c r="L32" s="658">
        <f t="shared" si="11"/>
        <v>23821</v>
      </c>
      <c r="M32" s="658">
        <f t="shared" si="11"/>
        <v>15262</v>
      </c>
      <c r="N32" s="658">
        <f t="shared" si="11"/>
        <v>1312</v>
      </c>
      <c r="O32" s="659">
        <f t="shared" si="8"/>
        <v>152531</v>
      </c>
    </row>
    <row r="33" spans="1:15" ht="15" thickBot="1">
      <c r="A33" s="1541" t="s">
        <v>227</v>
      </c>
      <c r="B33" s="1543" t="s">
        <v>228</v>
      </c>
      <c r="C33" s="1543" t="s">
        <v>229</v>
      </c>
      <c r="D33" s="643" t="s">
        <v>228</v>
      </c>
      <c r="E33" s="644">
        <v>1659</v>
      </c>
      <c r="F33" s="645">
        <v>100</v>
      </c>
      <c r="G33" s="645">
        <v>2090</v>
      </c>
      <c r="H33" s="645">
        <v>24</v>
      </c>
      <c r="I33" s="645">
        <v>114</v>
      </c>
      <c r="J33" s="645">
        <v>57</v>
      </c>
      <c r="K33" s="645">
        <v>843</v>
      </c>
      <c r="L33" s="645">
        <v>32</v>
      </c>
      <c r="M33" s="645">
        <v>0</v>
      </c>
      <c r="N33" s="646">
        <v>28</v>
      </c>
      <c r="O33" s="659">
        <f t="shared" si="8"/>
        <v>4947</v>
      </c>
    </row>
    <row r="34" spans="1:15">
      <c r="A34" s="1542"/>
      <c r="B34" s="1544"/>
      <c r="C34" s="1544"/>
      <c r="D34" s="647" t="s">
        <v>230</v>
      </c>
      <c r="E34" s="648">
        <v>2459</v>
      </c>
      <c r="F34" s="649">
        <v>130</v>
      </c>
      <c r="G34" s="649">
        <v>5175</v>
      </c>
      <c r="H34" s="649">
        <v>0</v>
      </c>
      <c r="I34" s="649">
        <v>194</v>
      </c>
      <c r="J34" s="649">
        <v>24</v>
      </c>
      <c r="K34" s="649">
        <v>954</v>
      </c>
      <c r="L34" s="649">
        <v>103</v>
      </c>
      <c r="M34" s="649">
        <v>2</v>
      </c>
      <c r="N34" s="650">
        <v>16</v>
      </c>
      <c r="O34" s="659">
        <f t="shared" si="8"/>
        <v>9057</v>
      </c>
    </row>
    <row r="35" spans="1:15">
      <c r="A35" s="1542"/>
      <c r="B35" s="1544"/>
      <c r="C35" s="1544"/>
      <c r="D35" s="647" t="s">
        <v>231</v>
      </c>
      <c r="E35" s="648">
        <v>1888</v>
      </c>
      <c r="F35" s="649">
        <v>55</v>
      </c>
      <c r="G35" s="649">
        <v>4909</v>
      </c>
      <c r="H35" s="649">
        <v>16</v>
      </c>
      <c r="I35" s="649">
        <v>102</v>
      </c>
      <c r="J35" s="649">
        <v>22</v>
      </c>
      <c r="K35" s="649">
        <v>396</v>
      </c>
      <c r="L35" s="649">
        <v>48</v>
      </c>
      <c r="M35" s="649">
        <v>0</v>
      </c>
      <c r="N35" s="650">
        <v>10</v>
      </c>
      <c r="O35" s="659">
        <f t="shared" si="8"/>
        <v>7446</v>
      </c>
    </row>
    <row r="36" spans="1:15">
      <c r="A36" s="1542"/>
      <c r="B36" s="1544"/>
      <c r="C36" s="1544"/>
      <c r="D36" s="647" t="s">
        <v>232</v>
      </c>
      <c r="E36" s="648">
        <v>1301</v>
      </c>
      <c r="F36" s="649">
        <v>110</v>
      </c>
      <c r="G36" s="649">
        <v>4705</v>
      </c>
      <c r="H36" s="649">
        <v>20</v>
      </c>
      <c r="I36" s="649">
        <v>136</v>
      </c>
      <c r="J36" s="649">
        <v>74</v>
      </c>
      <c r="K36" s="649">
        <v>1317</v>
      </c>
      <c r="L36" s="649">
        <v>34</v>
      </c>
      <c r="M36" s="649">
        <v>3</v>
      </c>
      <c r="N36" s="650">
        <v>17</v>
      </c>
      <c r="O36" s="659">
        <f t="shared" si="8"/>
        <v>7717</v>
      </c>
    </row>
    <row r="37" spans="1:15">
      <c r="A37" s="1542"/>
      <c r="B37" s="1545" t="s">
        <v>230</v>
      </c>
      <c r="C37" s="1545" t="s">
        <v>229</v>
      </c>
      <c r="D37" s="647" t="s">
        <v>228</v>
      </c>
      <c r="E37" s="648">
        <v>8511</v>
      </c>
      <c r="F37" s="649">
        <v>436</v>
      </c>
      <c r="G37" s="649">
        <v>2391</v>
      </c>
      <c r="H37" s="649">
        <v>5444</v>
      </c>
      <c r="I37" s="649">
        <v>1837</v>
      </c>
      <c r="J37" s="649">
        <v>138</v>
      </c>
      <c r="K37" s="649">
        <v>3423</v>
      </c>
      <c r="L37" s="649">
        <v>4</v>
      </c>
      <c r="M37" s="649">
        <v>28</v>
      </c>
      <c r="N37" s="650">
        <v>93</v>
      </c>
      <c r="O37" s="659">
        <f t="shared" si="8"/>
        <v>22305</v>
      </c>
    </row>
    <row r="38" spans="1:15">
      <c r="A38" s="1542"/>
      <c r="B38" s="1544"/>
      <c r="C38" s="1544"/>
      <c r="D38" s="647" t="s">
        <v>230</v>
      </c>
      <c r="E38" s="648">
        <v>9793</v>
      </c>
      <c r="F38" s="649">
        <v>617</v>
      </c>
      <c r="G38" s="649">
        <v>5243</v>
      </c>
      <c r="H38" s="649">
        <v>2748</v>
      </c>
      <c r="I38" s="649">
        <v>3347</v>
      </c>
      <c r="J38" s="649">
        <v>570</v>
      </c>
      <c r="K38" s="649">
        <v>6508</v>
      </c>
      <c r="L38" s="649">
        <v>42</v>
      </c>
      <c r="M38" s="649">
        <v>63</v>
      </c>
      <c r="N38" s="650">
        <v>196</v>
      </c>
      <c r="O38" s="659">
        <f t="shared" si="8"/>
        <v>29127</v>
      </c>
    </row>
    <row r="39" spans="1:15">
      <c r="A39" s="1542"/>
      <c r="B39" s="1544"/>
      <c r="C39" s="1544"/>
      <c r="D39" s="647" t="s">
        <v>231</v>
      </c>
      <c r="E39" s="648">
        <v>6822</v>
      </c>
      <c r="F39" s="649">
        <v>247</v>
      </c>
      <c r="G39" s="649">
        <v>5513</v>
      </c>
      <c r="H39" s="649">
        <v>302</v>
      </c>
      <c r="I39" s="649">
        <v>931</v>
      </c>
      <c r="J39" s="649">
        <v>191</v>
      </c>
      <c r="K39" s="649">
        <v>2155</v>
      </c>
      <c r="L39" s="649">
        <v>3</v>
      </c>
      <c r="M39" s="649">
        <v>79</v>
      </c>
      <c r="N39" s="650">
        <v>99</v>
      </c>
      <c r="O39" s="659">
        <f t="shared" si="8"/>
        <v>16342</v>
      </c>
    </row>
    <row r="40" spans="1:15">
      <c r="A40" s="1542"/>
      <c r="B40" s="1544"/>
      <c r="C40" s="1544"/>
      <c r="D40" s="647" t="s">
        <v>232</v>
      </c>
      <c r="E40" s="648">
        <v>9240</v>
      </c>
      <c r="F40" s="649">
        <v>297</v>
      </c>
      <c r="G40" s="649">
        <v>4416</v>
      </c>
      <c r="H40" s="649">
        <v>1304</v>
      </c>
      <c r="I40" s="649">
        <v>1537</v>
      </c>
      <c r="J40" s="649">
        <v>372</v>
      </c>
      <c r="K40" s="649">
        <v>3641</v>
      </c>
      <c r="L40" s="649">
        <v>16</v>
      </c>
      <c r="M40" s="649">
        <v>19</v>
      </c>
      <c r="N40" s="650">
        <v>575</v>
      </c>
      <c r="O40" s="659">
        <f t="shared" si="8"/>
        <v>21417</v>
      </c>
    </row>
    <row r="41" spans="1:15">
      <c r="A41" s="1542"/>
      <c r="B41" s="1545" t="s">
        <v>231</v>
      </c>
      <c r="C41" s="1545" t="s">
        <v>229</v>
      </c>
      <c r="D41" s="647" t="s">
        <v>228</v>
      </c>
      <c r="E41" s="648">
        <v>124</v>
      </c>
      <c r="F41" s="649">
        <v>282</v>
      </c>
      <c r="G41" s="649">
        <v>2079</v>
      </c>
      <c r="H41" s="649">
        <v>2381</v>
      </c>
      <c r="I41" s="649">
        <v>10620</v>
      </c>
      <c r="J41" s="649">
        <v>2414</v>
      </c>
      <c r="K41" s="649">
        <v>20995</v>
      </c>
      <c r="L41" s="649">
        <v>6879</v>
      </c>
      <c r="M41" s="649">
        <v>2278</v>
      </c>
      <c r="N41" s="650">
        <v>292</v>
      </c>
      <c r="O41" s="659">
        <f t="shared" si="8"/>
        <v>48344</v>
      </c>
    </row>
    <row r="42" spans="1:15">
      <c r="A42" s="1542"/>
      <c r="B42" s="1544"/>
      <c r="C42" s="1544"/>
      <c r="D42" s="647" t="s">
        <v>230</v>
      </c>
      <c r="E42" s="648">
        <v>60</v>
      </c>
      <c r="F42" s="649">
        <v>251</v>
      </c>
      <c r="G42" s="649">
        <v>2684</v>
      </c>
      <c r="H42" s="649">
        <v>1636</v>
      </c>
      <c r="I42" s="649">
        <v>12227</v>
      </c>
      <c r="J42" s="649">
        <v>1678</v>
      </c>
      <c r="K42" s="649">
        <v>31790</v>
      </c>
      <c r="L42" s="649">
        <v>6842</v>
      </c>
      <c r="M42" s="649">
        <v>3490</v>
      </c>
      <c r="N42" s="650">
        <v>476</v>
      </c>
      <c r="O42" s="659">
        <f t="shared" si="8"/>
        <v>61134</v>
      </c>
    </row>
    <row r="43" spans="1:15">
      <c r="A43" s="1542"/>
      <c r="B43" s="1544"/>
      <c r="C43" s="1544"/>
      <c r="D43" s="647" t="s">
        <v>231</v>
      </c>
      <c r="E43" s="648">
        <v>6</v>
      </c>
      <c r="F43" s="649">
        <v>531</v>
      </c>
      <c r="G43" s="649">
        <v>4465</v>
      </c>
      <c r="H43" s="649">
        <v>1374</v>
      </c>
      <c r="I43" s="649">
        <v>8626</v>
      </c>
      <c r="J43" s="649">
        <v>728</v>
      </c>
      <c r="K43" s="649">
        <v>13630</v>
      </c>
      <c r="L43" s="649">
        <v>4944</v>
      </c>
      <c r="M43" s="649">
        <v>1242</v>
      </c>
      <c r="N43" s="650">
        <v>269</v>
      </c>
      <c r="O43" s="659">
        <f t="shared" si="8"/>
        <v>35815</v>
      </c>
    </row>
    <row r="44" spans="1:15">
      <c r="A44" s="1542"/>
      <c r="B44" s="1544"/>
      <c r="C44" s="1544"/>
      <c r="D44" s="647" t="s">
        <v>232</v>
      </c>
      <c r="E44" s="648">
        <v>751</v>
      </c>
      <c r="F44" s="649">
        <v>237</v>
      </c>
      <c r="G44" s="649">
        <v>3288</v>
      </c>
      <c r="H44" s="649">
        <v>2995</v>
      </c>
      <c r="I44" s="649">
        <v>7396</v>
      </c>
      <c r="J44" s="649">
        <v>1110</v>
      </c>
      <c r="K44" s="649">
        <v>13490</v>
      </c>
      <c r="L44" s="649">
        <v>2056</v>
      </c>
      <c r="M44" s="649">
        <v>441</v>
      </c>
      <c r="N44" s="650">
        <v>545</v>
      </c>
      <c r="O44" s="659">
        <f t="shared" si="8"/>
        <v>32309</v>
      </c>
    </row>
    <row r="45" spans="1:15" ht="15" thickBot="1">
      <c r="A45" s="1542"/>
      <c r="B45" s="1546" t="s">
        <v>232</v>
      </c>
      <c r="C45" s="1546" t="s">
        <v>229</v>
      </c>
      <c r="D45" s="647" t="s">
        <v>228</v>
      </c>
      <c r="E45" s="648">
        <v>2748</v>
      </c>
      <c r="F45" s="649">
        <v>92</v>
      </c>
      <c r="G45" s="649">
        <v>4174</v>
      </c>
      <c r="H45" s="649">
        <v>6473</v>
      </c>
      <c r="I45" s="649">
        <v>3041</v>
      </c>
      <c r="J45" s="649">
        <v>1473</v>
      </c>
      <c r="K45" s="649">
        <v>27579</v>
      </c>
      <c r="L45" s="649">
        <v>24588</v>
      </c>
      <c r="M45" s="649">
        <v>1806</v>
      </c>
      <c r="N45" s="650">
        <v>1936</v>
      </c>
      <c r="O45" s="659">
        <f t="shared" si="8"/>
        <v>73910</v>
      </c>
    </row>
    <row r="46" spans="1:15">
      <c r="A46" s="1542"/>
      <c r="B46" s="1544"/>
      <c r="C46" s="1544"/>
      <c r="D46" s="647" t="s">
        <v>230</v>
      </c>
      <c r="E46" s="648">
        <v>2709</v>
      </c>
      <c r="F46" s="649">
        <v>2762</v>
      </c>
      <c r="G46" s="649">
        <v>4450</v>
      </c>
      <c r="H46" s="649">
        <v>18277</v>
      </c>
      <c r="I46" s="649">
        <v>4300</v>
      </c>
      <c r="J46" s="649">
        <v>2701</v>
      </c>
      <c r="K46" s="649">
        <v>34065</v>
      </c>
      <c r="L46" s="649">
        <v>36206</v>
      </c>
      <c r="M46" s="649">
        <v>1873</v>
      </c>
      <c r="N46" s="650">
        <v>422</v>
      </c>
      <c r="O46" s="659">
        <f t="shared" si="8"/>
        <v>107765</v>
      </c>
    </row>
    <row r="47" spans="1:15">
      <c r="A47" s="1542"/>
      <c r="B47" s="1544"/>
      <c r="C47" s="1544"/>
      <c r="D47" s="647" t="s">
        <v>231</v>
      </c>
      <c r="E47" s="648">
        <v>2484</v>
      </c>
      <c r="F47" s="649">
        <v>108</v>
      </c>
      <c r="G47" s="649">
        <v>2195</v>
      </c>
      <c r="H47" s="649">
        <v>3828</v>
      </c>
      <c r="I47" s="649">
        <v>727</v>
      </c>
      <c r="J47" s="649">
        <v>634</v>
      </c>
      <c r="K47" s="649">
        <v>12110</v>
      </c>
      <c r="L47" s="649">
        <v>18686</v>
      </c>
      <c r="M47" s="649">
        <v>777</v>
      </c>
      <c r="N47" s="650">
        <v>75</v>
      </c>
      <c r="O47" s="659">
        <f t="shared" si="8"/>
        <v>41624</v>
      </c>
    </row>
    <row r="48" spans="1:15" ht="15" thickBot="1">
      <c r="A48" s="1538"/>
      <c r="B48" s="1539"/>
      <c r="C48" s="1539"/>
      <c r="D48" s="651" t="s">
        <v>232</v>
      </c>
      <c r="E48" s="652">
        <v>3882</v>
      </c>
      <c r="F48" s="653">
        <v>83</v>
      </c>
      <c r="G48" s="653">
        <v>9869</v>
      </c>
      <c r="H48" s="653">
        <v>11559</v>
      </c>
      <c r="I48" s="653">
        <v>4433</v>
      </c>
      <c r="J48" s="653">
        <v>2189</v>
      </c>
      <c r="K48" s="653">
        <v>22384</v>
      </c>
      <c r="L48" s="653">
        <v>21715</v>
      </c>
      <c r="M48" s="653">
        <v>14799</v>
      </c>
      <c r="N48" s="654">
        <v>175</v>
      </c>
      <c r="O48" s="659">
        <f t="shared" si="8"/>
        <v>91088</v>
      </c>
    </row>
    <row r="51" spans="1:15" ht="15" thickBot="1"/>
    <row r="52" spans="1:15" ht="24.75" thickBot="1">
      <c r="A52" s="1535" t="s">
        <v>86</v>
      </c>
      <c r="B52" s="1536"/>
      <c r="C52" s="1536"/>
      <c r="D52" s="1537"/>
      <c r="E52" s="636" t="s">
        <v>233</v>
      </c>
      <c r="F52" s="637" t="s">
        <v>234</v>
      </c>
      <c r="G52" s="637" t="s">
        <v>235</v>
      </c>
      <c r="H52" s="637" t="s">
        <v>236</v>
      </c>
      <c r="I52" s="637" t="s">
        <v>237</v>
      </c>
      <c r="J52" s="637" t="s">
        <v>238</v>
      </c>
      <c r="K52" s="637" t="s">
        <v>239</v>
      </c>
      <c r="L52" s="637" t="s">
        <v>240</v>
      </c>
      <c r="M52" s="637" t="s">
        <v>241</v>
      </c>
      <c r="N52" s="638" t="s">
        <v>242</v>
      </c>
      <c r="O52" s="639"/>
    </row>
    <row r="53" spans="1:15" ht="15" thickBot="1">
      <c r="A53" s="1538"/>
      <c r="B53" s="1539"/>
      <c r="C53" s="1539"/>
      <c r="D53" s="1540"/>
      <c r="E53" s="640" t="s">
        <v>226</v>
      </c>
      <c r="F53" s="641" t="s">
        <v>226</v>
      </c>
      <c r="G53" s="641" t="s">
        <v>226</v>
      </c>
      <c r="H53" s="641" t="s">
        <v>226</v>
      </c>
      <c r="I53" s="641" t="s">
        <v>226</v>
      </c>
      <c r="J53" s="641" t="s">
        <v>226</v>
      </c>
      <c r="K53" s="641" t="s">
        <v>226</v>
      </c>
      <c r="L53" s="641" t="s">
        <v>226</v>
      </c>
      <c r="M53" s="641" t="s">
        <v>226</v>
      </c>
      <c r="N53" s="642" t="s">
        <v>226</v>
      </c>
      <c r="O53" s="639"/>
    </row>
    <row r="54" spans="1:15" ht="15" thickBot="1">
      <c r="A54" s="655"/>
      <c r="B54" s="656"/>
      <c r="C54" s="656"/>
      <c r="D54" s="657"/>
      <c r="E54" s="658">
        <f>E55+E56+E57+E58</f>
        <v>147859</v>
      </c>
      <c r="F54" s="658">
        <f t="shared" ref="F54:N54" si="12">F55+F56+F57+F58</f>
        <v>28463</v>
      </c>
      <c r="G54" s="658">
        <f t="shared" si="12"/>
        <v>136383</v>
      </c>
      <c r="H54" s="658">
        <f t="shared" si="12"/>
        <v>146408</v>
      </c>
      <c r="I54" s="658">
        <f t="shared" si="12"/>
        <v>165244</v>
      </c>
      <c r="J54" s="658">
        <f t="shared" si="12"/>
        <v>42174</v>
      </c>
      <c r="K54" s="658">
        <f t="shared" si="12"/>
        <v>521981</v>
      </c>
      <c r="L54" s="658">
        <f t="shared" si="12"/>
        <v>263654</v>
      </c>
      <c r="M54" s="658">
        <f t="shared" si="12"/>
        <v>70588</v>
      </c>
      <c r="N54" s="658">
        <f t="shared" si="12"/>
        <v>14557</v>
      </c>
      <c r="O54" s="659">
        <f>SUM(E54:N54)</f>
        <v>1537311</v>
      </c>
    </row>
    <row r="55" spans="1:15" ht="15" thickBot="1">
      <c r="A55" s="655"/>
      <c r="B55" s="656"/>
      <c r="C55" s="656"/>
      <c r="D55" s="643" t="s">
        <v>228</v>
      </c>
      <c r="E55" s="658">
        <f>E59+E63+E67+E71</f>
        <v>35133</v>
      </c>
      <c r="F55" s="658">
        <f t="shared" ref="F55:N55" si="13">F59+F63+F67+F71</f>
        <v>3410</v>
      </c>
      <c r="G55" s="658">
        <f t="shared" si="13"/>
        <v>19241</v>
      </c>
      <c r="H55" s="658">
        <f t="shared" si="13"/>
        <v>28097</v>
      </c>
      <c r="I55" s="658">
        <f t="shared" si="13"/>
        <v>38192</v>
      </c>
      <c r="J55" s="658">
        <f t="shared" si="13"/>
        <v>9580</v>
      </c>
      <c r="K55" s="658">
        <f t="shared" si="13"/>
        <v>137952</v>
      </c>
      <c r="L55" s="658">
        <f t="shared" si="13"/>
        <v>74847</v>
      </c>
      <c r="M55" s="658">
        <f t="shared" si="13"/>
        <v>9443</v>
      </c>
      <c r="N55" s="658">
        <f t="shared" si="13"/>
        <v>5809</v>
      </c>
      <c r="O55" s="659">
        <f t="shared" ref="O55:O74" si="14">SUM(E55:N55)</f>
        <v>361704</v>
      </c>
    </row>
    <row r="56" spans="1:15" ht="15" thickBot="1">
      <c r="A56" s="655"/>
      <c r="B56" s="656"/>
      <c r="C56" s="656"/>
      <c r="D56" s="647" t="s">
        <v>230</v>
      </c>
      <c r="E56" s="658">
        <f t="shared" ref="E56:N56" si="15">E60+E64+E68+E72</f>
        <v>39702</v>
      </c>
      <c r="F56" s="658">
        <f t="shared" si="15"/>
        <v>19049</v>
      </c>
      <c r="G56" s="658">
        <f t="shared" si="15"/>
        <v>30398</v>
      </c>
      <c r="H56" s="658">
        <f t="shared" si="15"/>
        <v>57545</v>
      </c>
      <c r="I56" s="658">
        <f t="shared" si="15"/>
        <v>54852</v>
      </c>
      <c r="J56" s="658">
        <f t="shared" si="15"/>
        <v>14416</v>
      </c>
      <c r="K56" s="658">
        <f t="shared" si="15"/>
        <v>175609</v>
      </c>
      <c r="L56" s="658">
        <f t="shared" si="15"/>
        <v>88094</v>
      </c>
      <c r="M56" s="658">
        <f t="shared" si="15"/>
        <v>10749</v>
      </c>
      <c r="N56" s="658">
        <f t="shared" si="15"/>
        <v>2690</v>
      </c>
      <c r="O56" s="659">
        <f t="shared" si="14"/>
        <v>493104</v>
      </c>
    </row>
    <row r="57" spans="1:15" ht="15" thickBot="1">
      <c r="A57" s="655"/>
      <c r="B57" s="656"/>
      <c r="C57" s="656"/>
      <c r="D57" s="647" t="s">
        <v>231</v>
      </c>
      <c r="E57" s="658">
        <f t="shared" ref="E57:N57" si="16">E61+E65+E69+E73</f>
        <v>31016</v>
      </c>
      <c r="F57" s="658">
        <f t="shared" si="16"/>
        <v>3411</v>
      </c>
      <c r="G57" s="658">
        <f t="shared" si="16"/>
        <v>43867</v>
      </c>
      <c r="H57" s="658">
        <f t="shared" si="16"/>
        <v>15972</v>
      </c>
      <c r="I57" s="658">
        <f t="shared" si="16"/>
        <v>36222</v>
      </c>
      <c r="J57" s="658">
        <f t="shared" si="16"/>
        <v>6941</v>
      </c>
      <c r="K57" s="658">
        <f t="shared" si="16"/>
        <v>86972</v>
      </c>
      <c r="L57" s="658">
        <f t="shared" si="16"/>
        <v>46358</v>
      </c>
      <c r="M57" s="658">
        <f t="shared" si="16"/>
        <v>3653</v>
      </c>
      <c r="N57" s="658">
        <f t="shared" si="16"/>
        <v>1697</v>
      </c>
      <c r="O57" s="659">
        <f t="shared" si="14"/>
        <v>276109</v>
      </c>
    </row>
    <row r="58" spans="1:15" ht="15" thickBot="1">
      <c r="A58" s="655"/>
      <c r="B58" s="656"/>
      <c r="C58" s="656"/>
      <c r="D58" s="647" t="s">
        <v>232</v>
      </c>
      <c r="E58" s="658">
        <f t="shared" ref="E58:N58" si="17">E62+E66+E70+E74</f>
        <v>42008</v>
      </c>
      <c r="F58" s="658">
        <f t="shared" si="17"/>
        <v>2593</v>
      </c>
      <c r="G58" s="658">
        <f t="shared" si="17"/>
        <v>42877</v>
      </c>
      <c r="H58" s="658">
        <f t="shared" si="17"/>
        <v>44794</v>
      </c>
      <c r="I58" s="658">
        <f t="shared" si="17"/>
        <v>35978</v>
      </c>
      <c r="J58" s="658">
        <f t="shared" si="17"/>
        <v>11237</v>
      </c>
      <c r="K58" s="658">
        <f t="shared" si="17"/>
        <v>121448</v>
      </c>
      <c r="L58" s="658">
        <f t="shared" si="17"/>
        <v>54355</v>
      </c>
      <c r="M58" s="658">
        <f t="shared" si="17"/>
        <v>46743</v>
      </c>
      <c r="N58" s="658">
        <f t="shared" si="17"/>
        <v>4361</v>
      </c>
      <c r="O58" s="659">
        <f t="shared" si="14"/>
        <v>406394</v>
      </c>
    </row>
    <row r="59" spans="1:15" ht="15" thickBot="1">
      <c r="A59" s="1541" t="s">
        <v>227</v>
      </c>
      <c r="B59" s="1543" t="s">
        <v>228</v>
      </c>
      <c r="C59" s="1543" t="s">
        <v>229</v>
      </c>
      <c r="D59" s="643" t="s">
        <v>228</v>
      </c>
      <c r="E59" s="644">
        <v>1795</v>
      </c>
      <c r="F59" s="645">
        <v>102</v>
      </c>
      <c r="G59" s="645">
        <v>3170</v>
      </c>
      <c r="H59" s="645">
        <v>81</v>
      </c>
      <c r="I59" s="645">
        <v>135</v>
      </c>
      <c r="J59" s="645">
        <v>57</v>
      </c>
      <c r="K59" s="645">
        <v>915</v>
      </c>
      <c r="L59" s="645">
        <v>36</v>
      </c>
      <c r="M59" s="645">
        <v>0</v>
      </c>
      <c r="N59" s="646">
        <v>28</v>
      </c>
      <c r="O59" s="659">
        <f t="shared" si="14"/>
        <v>6319</v>
      </c>
    </row>
    <row r="60" spans="1:15">
      <c r="A60" s="1542"/>
      <c r="B60" s="1544"/>
      <c r="C60" s="1544"/>
      <c r="D60" s="647" t="s">
        <v>230</v>
      </c>
      <c r="E60" s="648">
        <v>2914</v>
      </c>
      <c r="F60" s="649">
        <v>132</v>
      </c>
      <c r="G60" s="649">
        <v>7782</v>
      </c>
      <c r="H60" s="649">
        <v>0</v>
      </c>
      <c r="I60" s="649">
        <v>255</v>
      </c>
      <c r="J60" s="649">
        <v>24</v>
      </c>
      <c r="K60" s="649">
        <v>1140</v>
      </c>
      <c r="L60" s="649">
        <v>109</v>
      </c>
      <c r="M60" s="649">
        <v>2</v>
      </c>
      <c r="N60" s="650">
        <v>16</v>
      </c>
      <c r="O60" s="659">
        <f t="shared" si="14"/>
        <v>12374</v>
      </c>
    </row>
    <row r="61" spans="1:15">
      <c r="A61" s="1542"/>
      <c r="B61" s="1544"/>
      <c r="C61" s="1544"/>
      <c r="D61" s="647" t="s">
        <v>231</v>
      </c>
      <c r="E61" s="648">
        <v>2137</v>
      </c>
      <c r="F61" s="649">
        <v>55</v>
      </c>
      <c r="G61" s="649">
        <v>7783</v>
      </c>
      <c r="H61" s="649">
        <v>34</v>
      </c>
      <c r="I61" s="649">
        <v>128</v>
      </c>
      <c r="J61" s="649">
        <v>22</v>
      </c>
      <c r="K61" s="649">
        <v>636</v>
      </c>
      <c r="L61" s="649">
        <v>48</v>
      </c>
      <c r="M61" s="649">
        <v>0</v>
      </c>
      <c r="N61" s="650">
        <v>10</v>
      </c>
      <c r="O61" s="659">
        <f t="shared" si="14"/>
        <v>10853</v>
      </c>
    </row>
    <row r="62" spans="1:15">
      <c r="A62" s="1542"/>
      <c r="B62" s="1544"/>
      <c r="C62" s="1544"/>
      <c r="D62" s="647" t="s">
        <v>232</v>
      </c>
      <c r="E62" s="648">
        <v>1344</v>
      </c>
      <c r="F62" s="649">
        <v>118</v>
      </c>
      <c r="G62" s="649">
        <v>6895</v>
      </c>
      <c r="H62" s="649">
        <v>28</v>
      </c>
      <c r="I62" s="649">
        <v>136</v>
      </c>
      <c r="J62" s="649">
        <v>74</v>
      </c>
      <c r="K62" s="649">
        <v>1328</v>
      </c>
      <c r="L62" s="649">
        <v>42</v>
      </c>
      <c r="M62" s="649">
        <v>3</v>
      </c>
      <c r="N62" s="650">
        <v>17</v>
      </c>
      <c r="O62" s="659">
        <f t="shared" si="14"/>
        <v>9985</v>
      </c>
    </row>
    <row r="63" spans="1:15">
      <c r="A63" s="1542"/>
      <c r="B63" s="1545" t="s">
        <v>230</v>
      </c>
      <c r="C63" s="1545" t="s">
        <v>229</v>
      </c>
      <c r="D63" s="647" t="s">
        <v>228</v>
      </c>
      <c r="E63" s="648">
        <v>28910</v>
      </c>
      <c r="F63" s="649">
        <v>2761</v>
      </c>
      <c r="G63" s="649">
        <v>5428</v>
      </c>
      <c r="H63" s="649">
        <v>8379</v>
      </c>
      <c r="I63" s="649">
        <v>5344</v>
      </c>
      <c r="J63" s="649">
        <v>164</v>
      </c>
      <c r="K63" s="649">
        <v>12458</v>
      </c>
      <c r="L63" s="649">
        <v>26</v>
      </c>
      <c r="M63" s="649">
        <v>34</v>
      </c>
      <c r="N63" s="650">
        <v>272</v>
      </c>
      <c r="O63" s="659">
        <f t="shared" si="14"/>
        <v>63776</v>
      </c>
    </row>
    <row r="64" spans="1:15">
      <c r="A64" s="1542"/>
      <c r="B64" s="1544"/>
      <c r="C64" s="1544"/>
      <c r="D64" s="647" t="s">
        <v>230</v>
      </c>
      <c r="E64" s="648">
        <v>32301</v>
      </c>
      <c r="F64" s="649">
        <v>4053</v>
      </c>
      <c r="G64" s="649">
        <v>9745</v>
      </c>
      <c r="H64" s="649">
        <v>5722</v>
      </c>
      <c r="I64" s="649">
        <v>11249</v>
      </c>
      <c r="J64" s="649">
        <v>1368</v>
      </c>
      <c r="K64" s="649">
        <v>17718</v>
      </c>
      <c r="L64" s="649">
        <v>197</v>
      </c>
      <c r="M64" s="649">
        <v>86</v>
      </c>
      <c r="N64" s="650">
        <v>422</v>
      </c>
      <c r="O64" s="659">
        <f t="shared" si="14"/>
        <v>82861</v>
      </c>
    </row>
    <row r="65" spans="1:15">
      <c r="A65" s="1542"/>
      <c r="B65" s="1544"/>
      <c r="C65" s="1544"/>
      <c r="D65" s="647" t="s">
        <v>231</v>
      </c>
      <c r="E65" s="648">
        <v>24790</v>
      </c>
      <c r="F65" s="649">
        <v>1271</v>
      </c>
      <c r="G65" s="649">
        <v>11388</v>
      </c>
      <c r="H65" s="649">
        <v>1239</v>
      </c>
      <c r="I65" s="649">
        <v>3742</v>
      </c>
      <c r="J65" s="649">
        <v>509</v>
      </c>
      <c r="K65" s="649">
        <v>8114</v>
      </c>
      <c r="L65" s="649">
        <v>709</v>
      </c>
      <c r="M65" s="649">
        <v>79</v>
      </c>
      <c r="N65" s="650">
        <v>312</v>
      </c>
      <c r="O65" s="659">
        <f t="shared" si="14"/>
        <v>52153</v>
      </c>
    </row>
    <row r="66" spans="1:15">
      <c r="A66" s="1542"/>
      <c r="B66" s="1544"/>
      <c r="C66" s="1544"/>
      <c r="D66" s="647" t="s">
        <v>232</v>
      </c>
      <c r="E66" s="648">
        <v>29327</v>
      </c>
      <c r="F66" s="649">
        <v>1613</v>
      </c>
      <c r="G66" s="649">
        <v>9091</v>
      </c>
      <c r="H66" s="649">
        <v>3115</v>
      </c>
      <c r="I66" s="649">
        <v>4181</v>
      </c>
      <c r="J66" s="649">
        <v>672</v>
      </c>
      <c r="K66" s="649">
        <v>11044</v>
      </c>
      <c r="L66" s="649">
        <v>16</v>
      </c>
      <c r="M66" s="649">
        <v>39</v>
      </c>
      <c r="N66" s="650">
        <v>828</v>
      </c>
      <c r="O66" s="659">
        <f t="shared" si="14"/>
        <v>59926</v>
      </c>
    </row>
    <row r="67" spans="1:15">
      <c r="A67" s="1542"/>
      <c r="B67" s="1545" t="s">
        <v>231</v>
      </c>
      <c r="C67" s="1545" t="s">
        <v>229</v>
      </c>
      <c r="D67" s="647" t="s">
        <v>228</v>
      </c>
      <c r="E67" s="648">
        <v>252</v>
      </c>
      <c r="F67" s="649">
        <v>414</v>
      </c>
      <c r="G67" s="649">
        <v>3561</v>
      </c>
      <c r="H67" s="649">
        <v>4429</v>
      </c>
      <c r="I67" s="649">
        <v>24955</v>
      </c>
      <c r="J67" s="649">
        <v>5010</v>
      </c>
      <c r="K67" s="649">
        <v>44360</v>
      </c>
      <c r="L67" s="649">
        <v>17392</v>
      </c>
      <c r="M67" s="649">
        <v>3601</v>
      </c>
      <c r="N67" s="650">
        <v>900</v>
      </c>
      <c r="O67" s="659">
        <f t="shared" si="14"/>
        <v>104874</v>
      </c>
    </row>
    <row r="68" spans="1:15">
      <c r="A68" s="1542"/>
      <c r="B68" s="1544"/>
      <c r="C68" s="1544"/>
      <c r="D68" s="647" t="s">
        <v>230</v>
      </c>
      <c r="E68" s="648">
        <v>122</v>
      </c>
      <c r="F68" s="649">
        <v>587</v>
      </c>
      <c r="G68" s="649">
        <v>4088</v>
      </c>
      <c r="H68" s="649">
        <v>3307</v>
      </c>
      <c r="I68" s="649">
        <v>31125</v>
      </c>
      <c r="J68" s="649">
        <v>4704</v>
      </c>
      <c r="K68" s="649">
        <v>61880</v>
      </c>
      <c r="L68" s="649">
        <v>16309</v>
      </c>
      <c r="M68" s="649">
        <v>5647</v>
      </c>
      <c r="N68" s="650">
        <v>975</v>
      </c>
      <c r="O68" s="659">
        <f t="shared" si="14"/>
        <v>128744</v>
      </c>
    </row>
    <row r="69" spans="1:15">
      <c r="A69" s="1542"/>
      <c r="B69" s="1544"/>
      <c r="C69" s="1544"/>
      <c r="D69" s="647" t="s">
        <v>231</v>
      </c>
      <c r="E69" s="648">
        <v>10</v>
      </c>
      <c r="F69" s="649">
        <v>1793</v>
      </c>
      <c r="G69" s="649">
        <v>20539</v>
      </c>
      <c r="H69" s="649">
        <v>3254</v>
      </c>
      <c r="I69" s="649">
        <v>29968</v>
      </c>
      <c r="J69" s="649">
        <v>4042</v>
      </c>
      <c r="K69" s="649">
        <v>40112</v>
      </c>
      <c r="L69" s="649">
        <v>15787</v>
      </c>
      <c r="M69" s="649">
        <v>1987</v>
      </c>
      <c r="N69" s="650">
        <v>1144</v>
      </c>
      <c r="O69" s="659">
        <f t="shared" si="14"/>
        <v>118636</v>
      </c>
    </row>
    <row r="70" spans="1:15">
      <c r="A70" s="1542"/>
      <c r="B70" s="1544"/>
      <c r="C70" s="1544"/>
      <c r="D70" s="647" t="s">
        <v>232</v>
      </c>
      <c r="E70" s="648">
        <v>4139</v>
      </c>
      <c r="F70" s="649">
        <v>686</v>
      </c>
      <c r="G70" s="649">
        <v>9760</v>
      </c>
      <c r="H70" s="649">
        <v>9164</v>
      </c>
      <c r="I70" s="649">
        <v>21146</v>
      </c>
      <c r="J70" s="649">
        <v>3362</v>
      </c>
      <c r="K70" s="649">
        <v>46081</v>
      </c>
      <c r="L70" s="649">
        <v>7468</v>
      </c>
      <c r="M70" s="649">
        <v>1618</v>
      </c>
      <c r="N70" s="650">
        <v>3023</v>
      </c>
      <c r="O70" s="659">
        <f t="shared" si="14"/>
        <v>106447</v>
      </c>
    </row>
    <row r="71" spans="1:15" ht="15" thickBot="1">
      <c r="A71" s="1542"/>
      <c r="B71" s="1546" t="s">
        <v>232</v>
      </c>
      <c r="C71" s="1546" t="s">
        <v>229</v>
      </c>
      <c r="D71" s="647" t="s">
        <v>228</v>
      </c>
      <c r="E71" s="648">
        <v>4176</v>
      </c>
      <c r="F71" s="649">
        <v>133</v>
      </c>
      <c r="G71" s="649">
        <v>7082</v>
      </c>
      <c r="H71" s="649">
        <v>15208</v>
      </c>
      <c r="I71" s="649">
        <v>7758</v>
      </c>
      <c r="J71" s="649">
        <v>4349</v>
      </c>
      <c r="K71" s="649">
        <v>80219</v>
      </c>
      <c r="L71" s="649">
        <v>57393</v>
      </c>
      <c r="M71" s="649">
        <v>5808</v>
      </c>
      <c r="N71" s="650">
        <v>4609</v>
      </c>
      <c r="O71" s="659">
        <f t="shared" si="14"/>
        <v>186735</v>
      </c>
    </row>
    <row r="72" spans="1:15">
      <c r="A72" s="1542"/>
      <c r="B72" s="1544"/>
      <c r="C72" s="1544"/>
      <c r="D72" s="647" t="s">
        <v>230</v>
      </c>
      <c r="E72" s="648">
        <v>4365</v>
      </c>
      <c r="F72" s="649">
        <v>14277</v>
      </c>
      <c r="G72" s="649">
        <v>8783</v>
      </c>
      <c r="H72" s="649">
        <v>48516</v>
      </c>
      <c r="I72" s="649">
        <v>12223</v>
      </c>
      <c r="J72" s="649">
        <v>8320</v>
      </c>
      <c r="K72" s="649">
        <v>94871</v>
      </c>
      <c r="L72" s="649">
        <v>71479</v>
      </c>
      <c r="M72" s="649">
        <v>5014</v>
      </c>
      <c r="N72" s="650">
        <v>1277</v>
      </c>
      <c r="O72" s="659">
        <f t="shared" si="14"/>
        <v>269125</v>
      </c>
    </row>
    <row r="73" spans="1:15">
      <c r="A73" s="1542"/>
      <c r="B73" s="1544"/>
      <c r="C73" s="1544"/>
      <c r="D73" s="647" t="s">
        <v>231</v>
      </c>
      <c r="E73" s="648">
        <v>4079</v>
      </c>
      <c r="F73" s="649">
        <v>292</v>
      </c>
      <c r="G73" s="649">
        <v>4157</v>
      </c>
      <c r="H73" s="649">
        <v>11445</v>
      </c>
      <c r="I73" s="649">
        <v>2384</v>
      </c>
      <c r="J73" s="649">
        <v>2368</v>
      </c>
      <c r="K73" s="649">
        <v>38110</v>
      </c>
      <c r="L73" s="649">
        <v>29814</v>
      </c>
      <c r="M73" s="649">
        <v>1587</v>
      </c>
      <c r="N73" s="650">
        <v>231</v>
      </c>
      <c r="O73" s="659">
        <f t="shared" si="14"/>
        <v>94467</v>
      </c>
    </row>
    <row r="74" spans="1:15" ht="15" thickBot="1">
      <c r="A74" s="1538"/>
      <c r="B74" s="1539"/>
      <c r="C74" s="1539"/>
      <c r="D74" s="651" t="s">
        <v>232</v>
      </c>
      <c r="E74" s="652">
        <v>7198</v>
      </c>
      <c r="F74" s="653">
        <v>176</v>
      </c>
      <c r="G74" s="653">
        <v>17131</v>
      </c>
      <c r="H74" s="653">
        <v>32487</v>
      </c>
      <c r="I74" s="653">
        <v>10515</v>
      </c>
      <c r="J74" s="653">
        <v>7129</v>
      </c>
      <c r="K74" s="653">
        <v>62995</v>
      </c>
      <c r="L74" s="653">
        <v>46829</v>
      </c>
      <c r="M74" s="653">
        <v>45083</v>
      </c>
      <c r="N74" s="654">
        <v>493</v>
      </c>
      <c r="O74" s="659">
        <f t="shared" si="14"/>
        <v>230036</v>
      </c>
    </row>
  </sheetData>
  <mergeCells count="30">
    <mergeCell ref="A52:D53"/>
    <mergeCell ref="A59:A74"/>
    <mergeCell ref="B59:B62"/>
    <mergeCell ref="C59:C62"/>
    <mergeCell ref="B63:B66"/>
    <mergeCell ref="C63:C66"/>
    <mergeCell ref="B67:B70"/>
    <mergeCell ref="C67:C70"/>
    <mergeCell ref="B71:B74"/>
    <mergeCell ref="C71:C74"/>
    <mergeCell ref="A26:D27"/>
    <mergeCell ref="A33:A48"/>
    <mergeCell ref="B33:B36"/>
    <mergeCell ref="C33:C36"/>
    <mergeCell ref="B37:B40"/>
    <mergeCell ref="C37:C40"/>
    <mergeCell ref="B41:B44"/>
    <mergeCell ref="C41:C44"/>
    <mergeCell ref="B45:B48"/>
    <mergeCell ref="C45:C48"/>
    <mergeCell ref="A1:D2"/>
    <mergeCell ref="A8:A23"/>
    <mergeCell ref="B8:B11"/>
    <mergeCell ref="C8:C11"/>
    <mergeCell ref="B12:B15"/>
    <mergeCell ref="C12:C15"/>
    <mergeCell ref="B16:B19"/>
    <mergeCell ref="C16:C19"/>
    <mergeCell ref="B20:B23"/>
    <mergeCell ref="C20:C2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P18"/>
  <sheetViews>
    <sheetView rightToLeft="1" topLeftCell="A10" workbookViewId="0">
      <selection activeCell="A21" sqref="A21:H38"/>
    </sheetView>
  </sheetViews>
  <sheetFormatPr defaultRowHeight="14.25"/>
  <sheetData>
    <row r="1" spans="1:16" ht="24.75" thickBot="1">
      <c r="A1" s="1547" t="s">
        <v>86</v>
      </c>
      <c r="B1" s="1548"/>
      <c r="C1" s="1548"/>
      <c r="D1" s="1549"/>
      <c r="E1" s="665" t="s">
        <v>292</v>
      </c>
      <c r="F1" s="684"/>
      <c r="G1" s="666" t="s">
        <v>293</v>
      </c>
      <c r="H1" s="666"/>
      <c r="I1" s="666" t="s">
        <v>294</v>
      </c>
      <c r="J1" s="666"/>
      <c r="K1" s="666" t="s">
        <v>295</v>
      </c>
      <c r="L1" s="666"/>
      <c r="M1" s="666" t="s">
        <v>296</v>
      </c>
      <c r="N1" s="689"/>
      <c r="O1" s="667" t="s">
        <v>297</v>
      </c>
      <c r="P1" s="668"/>
    </row>
    <row r="2" spans="1:16" ht="15" thickBot="1">
      <c r="A2" s="1550"/>
      <c r="B2" s="1551"/>
      <c r="C2" s="1551"/>
      <c r="D2" s="1552"/>
      <c r="E2" s="669" t="s">
        <v>226</v>
      </c>
      <c r="F2" s="685"/>
      <c r="G2" s="670" t="s">
        <v>226</v>
      </c>
      <c r="H2" s="670"/>
      <c r="I2" s="670" t="s">
        <v>226</v>
      </c>
      <c r="J2" s="670"/>
      <c r="K2" s="670" t="s">
        <v>226</v>
      </c>
      <c r="L2" s="670"/>
      <c r="M2" s="670" t="s">
        <v>226</v>
      </c>
      <c r="N2" s="690"/>
      <c r="O2" s="671" t="s">
        <v>226</v>
      </c>
      <c r="P2" s="668"/>
    </row>
    <row r="3" spans="1:16" ht="15" thickBot="1">
      <c r="A3" s="1553" t="s">
        <v>227</v>
      </c>
      <c r="B3" s="1555" t="s">
        <v>228</v>
      </c>
      <c r="C3" s="1555" t="s">
        <v>229</v>
      </c>
      <c r="D3" s="672" t="s">
        <v>228</v>
      </c>
      <c r="E3" s="673">
        <v>48</v>
      </c>
      <c r="F3" s="686">
        <f>E3/3</f>
        <v>16</v>
      </c>
      <c r="G3" s="674">
        <v>255</v>
      </c>
      <c r="H3" s="674">
        <f>G3/3</f>
        <v>85</v>
      </c>
      <c r="I3" s="674">
        <v>282</v>
      </c>
      <c r="J3" s="674">
        <f>I3/3</f>
        <v>94</v>
      </c>
      <c r="K3" s="674">
        <v>207</v>
      </c>
      <c r="L3" s="674">
        <f>K3/3</f>
        <v>69</v>
      </c>
      <c r="M3" s="674">
        <v>78</v>
      </c>
      <c r="N3" s="691">
        <f>M3/3</f>
        <v>26</v>
      </c>
      <c r="O3" s="675">
        <v>24</v>
      </c>
      <c r="P3" s="668">
        <f>O3/3</f>
        <v>8</v>
      </c>
    </row>
    <row r="4" spans="1:16" ht="15" thickBot="1">
      <c r="A4" s="1554"/>
      <c r="B4" s="1556"/>
      <c r="C4" s="1556"/>
      <c r="D4" s="676" t="s">
        <v>230</v>
      </c>
      <c r="E4" s="677">
        <v>48</v>
      </c>
      <c r="F4" s="686">
        <f t="shared" ref="F4:F18" si="0">E4/3</f>
        <v>16</v>
      </c>
      <c r="G4" s="678">
        <v>255</v>
      </c>
      <c r="H4" s="674">
        <f t="shared" ref="H4:H18" si="1">G4/3</f>
        <v>85</v>
      </c>
      <c r="I4" s="678">
        <v>282</v>
      </c>
      <c r="J4" s="674">
        <f t="shared" ref="J4:J18" si="2">I4/3</f>
        <v>94</v>
      </c>
      <c r="K4" s="678">
        <v>207</v>
      </c>
      <c r="L4" s="674">
        <f t="shared" ref="L4:L18" si="3">K4/3</f>
        <v>69</v>
      </c>
      <c r="M4" s="678">
        <v>78</v>
      </c>
      <c r="N4" s="691">
        <f t="shared" ref="N4:N18" si="4">M4/3</f>
        <v>26</v>
      </c>
      <c r="O4" s="679">
        <v>24</v>
      </c>
      <c r="P4" s="668">
        <f t="shared" ref="P4:P18" si="5">O4/3</f>
        <v>8</v>
      </c>
    </row>
    <row r="5" spans="1:16" ht="15" thickBot="1">
      <c r="A5" s="1554"/>
      <c r="B5" s="1556"/>
      <c r="C5" s="1556"/>
      <c r="D5" s="676" t="s">
        <v>231</v>
      </c>
      <c r="E5" s="677">
        <v>49</v>
      </c>
      <c r="F5" s="686">
        <f t="shared" si="0"/>
        <v>16</v>
      </c>
      <c r="G5" s="678">
        <v>256</v>
      </c>
      <c r="H5" s="674">
        <f t="shared" si="1"/>
        <v>85</v>
      </c>
      <c r="I5" s="678">
        <v>283</v>
      </c>
      <c r="J5" s="674">
        <f t="shared" si="2"/>
        <v>94</v>
      </c>
      <c r="K5" s="678">
        <v>204</v>
      </c>
      <c r="L5" s="674">
        <f t="shared" si="3"/>
        <v>68</v>
      </c>
      <c r="M5" s="678">
        <v>78</v>
      </c>
      <c r="N5" s="691">
        <f t="shared" si="4"/>
        <v>26</v>
      </c>
      <c r="O5" s="679">
        <v>24</v>
      </c>
      <c r="P5" s="668">
        <f t="shared" si="5"/>
        <v>8</v>
      </c>
    </row>
    <row r="6" spans="1:16" ht="15" thickBot="1">
      <c r="A6" s="1554"/>
      <c r="B6" s="1556"/>
      <c r="C6" s="1556"/>
      <c r="D6" s="676" t="s">
        <v>232</v>
      </c>
      <c r="E6" s="677">
        <v>48</v>
      </c>
      <c r="F6" s="686">
        <f t="shared" si="0"/>
        <v>16</v>
      </c>
      <c r="G6" s="678">
        <v>255</v>
      </c>
      <c r="H6" s="674">
        <f t="shared" si="1"/>
        <v>85</v>
      </c>
      <c r="I6" s="678">
        <v>294</v>
      </c>
      <c r="J6" s="674">
        <f t="shared" si="2"/>
        <v>98</v>
      </c>
      <c r="K6" s="678">
        <v>280</v>
      </c>
      <c r="L6" s="674">
        <f t="shared" si="3"/>
        <v>93</v>
      </c>
      <c r="M6" s="678">
        <v>81</v>
      </c>
      <c r="N6" s="691">
        <f t="shared" si="4"/>
        <v>27</v>
      </c>
      <c r="O6" s="679">
        <v>24</v>
      </c>
      <c r="P6" s="668">
        <f t="shared" si="5"/>
        <v>8</v>
      </c>
    </row>
    <row r="7" spans="1:16" s="121" customFormat="1" ht="15" thickBot="1">
      <c r="A7" s="1554"/>
      <c r="B7" s="1557" t="s">
        <v>230</v>
      </c>
      <c r="C7" s="1557" t="s">
        <v>229</v>
      </c>
      <c r="D7" s="692" t="s">
        <v>228</v>
      </c>
      <c r="E7" s="693">
        <v>936</v>
      </c>
      <c r="F7" s="694">
        <f t="shared" si="0"/>
        <v>312</v>
      </c>
      <c r="G7" s="688">
        <v>2370</v>
      </c>
      <c r="H7" s="687">
        <f t="shared" si="1"/>
        <v>790</v>
      </c>
      <c r="I7" s="688">
        <v>392</v>
      </c>
      <c r="J7" s="687">
        <f t="shared" si="2"/>
        <v>131</v>
      </c>
      <c r="K7" s="688">
        <v>304</v>
      </c>
      <c r="L7" s="687">
        <f t="shared" si="3"/>
        <v>101</v>
      </c>
      <c r="M7" s="688">
        <v>660</v>
      </c>
      <c r="N7" s="695">
        <f t="shared" si="4"/>
        <v>220</v>
      </c>
      <c r="O7" s="696">
        <v>12</v>
      </c>
      <c r="P7" s="697">
        <f t="shared" si="5"/>
        <v>4</v>
      </c>
    </row>
    <row r="8" spans="1:16" s="121" customFormat="1" ht="15" thickBot="1">
      <c r="A8" s="1554"/>
      <c r="B8" s="1558"/>
      <c r="C8" s="1558"/>
      <c r="D8" s="692" t="s">
        <v>230</v>
      </c>
      <c r="E8" s="693">
        <v>948</v>
      </c>
      <c r="F8" s="694">
        <f t="shared" si="0"/>
        <v>316</v>
      </c>
      <c r="G8" s="688">
        <v>2317</v>
      </c>
      <c r="H8" s="687">
        <f t="shared" si="1"/>
        <v>772</v>
      </c>
      <c r="I8" s="688">
        <v>400</v>
      </c>
      <c r="J8" s="687">
        <f t="shared" si="2"/>
        <v>133</v>
      </c>
      <c r="K8" s="688">
        <v>311</v>
      </c>
      <c r="L8" s="687">
        <f t="shared" si="3"/>
        <v>104</v>
      </c>
      <c r="M8" s="688">
        <v>669</v>
      </c>
      <c r="N8" s="695">
        <f t="shared" si="4"/>
        <v>223</v>
      </c>
      <c r="O8" s="696">
        <v>21</v>
      </c>
      <c r="P8" s="697">
        <f t="shared" si="5"/>
        <v>7</v>
      </c>
    </row>
    <row r="9" spans="1:16" s="121" customFormat="1" ht="15" thickBot="1">
      <c r="A9" s="1554"/>
      <c r="B9" s="1558"/>
      <c r="C9" s="1558"/>
      <c r="D9" s="692" t="s">
        <v>231</v>
      </c>
      <c r="E9" s="693">
        <v>951</v>
      </c>
      <c r="F9" s="694">
        <f t="shared" si="0"/>
        <v>317</v>
      </c>
      <c r="G9" s="688">
        <v>2362</v>
      </c>
      <c r="H9" s="687">
        <f t="shared" si="1"/>
        <v>787</v>
      </c>
      <c r="I9" s="688">
        <v>404</v>
      </c>
      <c r="J9" s="687">
        <f t="shared" si="2"/>
        <v>135</v>
      </c>
      <c r="K9" s="688">
        <v>315</v>
      </c>
      <c r="L9" s="687">
        <f t="shared" si="3"/>
        <v>105</v>
      </c>
      <c r="M9" s="688">
        <v>663</v>
      </c>
      <c r="N9" s="695">
        <f t="shared" si="4"/>
        <v>221</v>
      </c>
      <c r="O9" s="696">
        <v>21</v>
      </c>
      <c r="P9" s="697">
        <f t="shared" si="5"/>
        <v>7</v>
      </c>
    </row>
    <row r="10" spans="1:16" s="121" customFormat="1" ht="15" thickBot="1">
      <c r="A10" s="1554"/>
      <c r="B10" s="1558"/>
      <c r="C10" s="1558"/>
      <c r="D10" s="692" t="s">
        <v>232</v>
      </c>
      <c r="E10" s="693">
        <v>951</v>
      </c>
      <c r="F10" s="694">
        <f t="shared" si="0"/>
        <v>317</v>
      </c>
      <c r="G10" s="688">
        <v>2343</v>
      </c>
      <c r="H10" s="687">
        <f t="shared" si="1"/>
        <v>781</v>
      </c>
      <c r="I10" s="688">
        <v>404</v>
      </c>
      <c r="J10" s="687">
        <f t="shared" si="2"/>
        <v>135</v>
      </c>
      <c r="K10" s="688">
        <v>311</v>
      </c>
      <c r="L10" s="687">
        <f t="shared" si="3"/>
        <v>104</v>
      </c>
      <c r="M10" s="688">
        <v>663</v>
      </c>
      <c r="N10" s="695">
        <f t="shared" si="4"/>
        <v>221</v>
      </c>
      <c r="O10" s="696">
        <v>21</v>
      </c>
      <c r="P10" s="697">
        <f t="shared" si="5"/>
        <v>7</v>
      </c>
    </row>
    <row r="11" spans="1:16" ht="15" thickBot="1">
      <c r="A11" s="1554"/>
      <c r="B11" s="1559" t="s">
        <v>231</v>
      </c>
      <c r="C11" s="1559" t="s">
        <v>229</v>
      </c>
      <c r="D11" s="676" t="s">
        <v>228</v>
      </c>
      <c r="E11" s="677">
        <v>810</v>
      </c>
      <c r="F11" s="686">
        <f t="shared" si="0"/>
        <v>270</v>
      </c>
      <c r="G11" s="678">
        <v>2723</v>
      </c>
      <c r="H11" s="674">
        <f t="shared" si="1"/>
        <v>908</v>
      </c>
      <c r="I11" s="678">
        <v>833</v>
      </c>
      <c r="J11" s="674">
        <f t="shared" si="2"/>
        <v>278</v>
      </c>
      <c r="K11" s="678">
        <v>273</v>
      </c>
      <c r="L11" s="674">
        <f t="shared" si="3"/>
        <v>91</v>
      </c>
      <c r="M11" s="678">
        <v>225</v>
      </c>
      <c r="N11" s="691">
        <f t="shared" si="4"/>
        <v>75</v>
      </c>
      <c r="O11" s="679">
        <v>0</v>
      </c>
      <c r="P11" s="668">
        <f t="shared" si="5"/>
        <v>0</v>
      </c>
    </row>
    <row r="12" spans="1:16" ht="15" thickBot="1">
      <c r="A12" s="1554"/>
      <c r="B12" s="1556"/>
      <c r="C12" s="1556"/>
      <c r="D12" s="676" t="s">
        <v>230</v>
      </c>
      <c r="E12" s="677">
        <v>788</v>
      </c>
      <c r="F12" s="686">
        <f t="shared" si="0"/>
        <v>263</v>
      </c>
      <c r="G12" s="678">
        <v>2685</v>
      </c>
      <c r="H12" s="674">
        <f t="shared" si="1"/>
        <v>895</v>
      </c>
      <c r="I12" s="678">
        <v>814</v>
      </c>
      <c r="J12" s="674">
        <f t="shared" si="2"/>
        <v>271</v>
      </c>
      <c r="K12" s="678">
        <v>273</v>
      </c>
      <c r="L12" s="674">
        <f t="shared" si="3"/>
        <v>91</v>
      </c>
      <c r="M12" s="678">
        <v>225</v>
      </c>
      <c r="N12" s="691">
        <f t="shared" si="4"/>
        <v>75</v>
      </c>
      <c r="O12" s="679">
        <v>0</v>
      </c>
      <c r="P12" s="668">
        <f t="shared" si="5"/>
        <v>0</v>
      </c>
    </row>
    <row r="13" spans="1:16" ht="15" thickBot="1">
      <c r="A13" s="1554"/>
      <c r="B13" s="1556"/>
      <c r="C13" s="1556"/>
      <c r="D13" s="676" t="s">
        <v>231</v>
      </c>
      <c r="E13" s="677">
        <v>747</v>
      </c>
      <c r="F13" s="686">
        <f t="shared" si="0"/>
        <v>249</v>
      </c>
      <c r="G13" s="678">
        <v>2642</v>
      </c>
      <c r="H13" s="674">
        <f t="shared" si="1"/>
        <v>881</v>
      </c>
      <c r="I13" s="678">
        <v>777</v>
      </c>
      <c r="J13" s="674">
        <f t="shared" si="2"/>
        <v>259</v>
      </c>
      <c r="K13" s="678">
        <v>287</v>
      </c>
      <c r="L13" s="674">
        <f t="shared" si="3"/>
        <v>96</v>
      </c>
      <c r="M13" s="678">
        <v>281</v>
      </c>
      <c r="N13" s="691">
        <f t="shared" si="4"/>
        <v>94</v>
      </c>
      <c r="O13" s="679">
        <v>0</v>
      </c>
      <c r="P13" s="668">
        <f t="shared" si="5"/>
        <v>0</v>
      </c>
    </row>
    <row r="14" spans="1:16" ht="15" thickBot="1">
      <c r="A14" s="1554"/>
      <c r="B14" s="1556"/>
      <c r="C14" s="1556"/>
      <c r="D14" s="676" t="s">
        <v>232</v>
      </c>
      <c r="E14" s="677">
        <v>724</v>
      </c>
      <c r="F14" s="686">
        <f t="shared" si="0"/>
        <v>241</v>
      </c>
      <c r="G14" s="678">
        <v>2784</v>
      </c>
      <c r="H14" s="674">
        <f t="shared" si="1"/>
        <v>928</v>
      </c>
      <c r="I14" s="678">
        <v>779</v>
      </c>
      <c r="J14" s="674">
        <f t="shared" si="2"/>
        <v>260</v>
      </c>
      <c r="K14" s="678">
        <v>294</v>
      </c>
      <c r="L14" s="674">
        <f t="shared" si="3"/>
        <v>98</v>
      </c>
      <c r="M14" s="678">
        <v>293</v>
      </c>
      <c r="N14" s="691">
        <f t="shared" si="4"/>
        <v>98</v>
      </c>
      <c r="O14" s="679">
        <v>0</v>
      </c>
      <c r="P14" s="668">
        <f t="shared" si="5"/>
        <v>0</v>
      </c>
    </row>
    <row r="15" spans="1:16" ht="15" thickBot="1">
      <c r="A15" s="1554"/>
      <c r="B15" s="1560" t="s">
        <v>232</v>
      </c>
      <c r="C15" s="1560" t="s">
        <v>229</v>
      </c>
      <c r="D15" s="676" t="s">
        <v>228</v>
      </c>
      <c r="E15" s="677">
        <v>648</v>
      </c>
      <c r="F15" s="686">
        <f t="shared" si="0"/>
        <v>216</v>
      </c>
      <c r="G15" s="678">
        <v>6492</v>
      </c>
      <c r="H15" s="674">
        <f t="shared" si="1"/>
        <v>2164</v>
      </c>
      <c r="I15" s="678">
        <v>1779</v>
      </c>
      <c r="J15" s="674">
        <f t="shared" si="2"/>
        <v>593</v>
      </c>
      <c r="K15" s="678">
        <v>246</v>
      </c>
      <c r="L15" s="674">
        <f t="shared" si="3"/>
        <v>82</v>
      </c>
      <c r="M15" s="678">
        <v>228</v>
      </c>
      <c r="N15" s="691">
        <f t="shared" si="4"/>
        <v>76</v>
      </c>
      <c r="O15" s="679">
        <v>48</v>
      </c>
      <c r="P15" s="668">
        <f t="shared" si="5"/>
        <v>16</v>
      </c>
    </row>
    <row r="16" spans="1:16" ht="15" thickBot="1">
      <c r="A16" s="1554"/>
      <c r="B16" s="1556"/>
      <c r="C16" s="1556"/>
      <c r="D16" s="676" t="s">
        <v>230</v>
      </c>
      <c r="E16" s="677">
        <v>648</v>
      </c>
      <c r="F16" s="686">
        <f t="shared" si="0"/>
        <v>216</v>
      </c>
      <c r="G16" s="678">
        <v>6612</v>
      </c>
      <c r="H16" s="674">
        <f t="shared" si="1"/>
        <v>2204</v>
      </c>
      <c r="I16" s="678">
        <v>1799</v>
      </c>
      <c r="J16" s="674">
        <f t="shared" si="2"/>
        <v>600</v>
      </c>
      <c r="K16" s="678">
        <v>239</v>
      </c>
      <c r="L16" s="674">
        <f t="shared" si="3"/>
        <v>80</v>
      </c>
      <c r="M16" s="678">
        <v>238</v>
      </c>
      <c r="N16" s="691">
        <f t="shared" si="4"/>
        <v>79</v>
      </c>
      <c r="O16" s="679">
        <v>39</v>
      </c>
      <c r="P16" s="668">
        <f t="shared" si="5"/>
        <v>13</v>
      </c>
    </row>
    <row r="17" spans="1:16" ht="15" thickBot="1">
      <c r="A17" s="1554"/>
      <c r="B17" s="1556"/>
      <c r="C17" s="1556"/>
      <c r="D17" s="676" t="s">
        <v>231</v>
      </c>
      <c r="E17" s="677">
        <v>648</v>
      </c>
      <c r="F17" s="686">
        <f t="shared" si="0"/>
        <v>216</v>
      </c>
      <c r="G17" s="678">
        <v>6675</v>
      </c>
      <c r="H17" s="674">
        <f t="shared" si="1"/>
        <v>2225</v>
      </c>
      <c r="I17" s="678">
        <v>1809</v>
      </c>
      <c r="J17" s="674">
        <f t="shared" si="2"/>
        <v>603</v>
      </c>
      <c r="K17" s="678">
        <v>240</v>
      </c>
      <c r="L17" s="674">
        <f t="shared" si="3"/>
        <v>80</v>
      </c>
      <c r="M17" s="678">
        <v>243</v>
      </c>
      <c r="N17" s="691">
        <f t="shared" si="4"/>
        <v>81</v>
      </c>
      <c r="O17" s="679">
        <v>39</v>
      </c>
      <c r="P17" s="668">
        <f t="shared" si="5"/>
        <v>13</v>
      </c>
    </row>
    <row r="18" spans="1:16" ht="15" thickBot="1">
      <c r="A18" s="1550"/>
      <c r="B18" s="1551"/>
      <c r="C18" s="1551"/>
      <c r="D18" s="680" t="s">
        <v>232</v>
      </c>
      <c r="E18" s="681">
        <v>648</v>
      </c>
      <c r="F18" s="686">
        <f t="shared" si="0"/>
        <v>216</v>
      </c>
      <c r="G18" s="682">
        <v>6675</v>
      </c>
      <c r="H18" s="674">
        <f t="shared" si="1"/>
        <v>2225</v>
      </c>
      <c r="I18" s="682">
        <v>1809</v>
      </c>
      <c r="J18" s="674">
        <f t="shared" si="2"/>
        <v>603</v>
      </c>
      <c r="K18" s="682">
        <v>240</v>
      </c>
      <c r="L18" s="674">
        <f t="shared" si="3"/>
        <v>80</v>
      </c>
      <c r="M18" s="682">
        <v>243</v>
      </c>
      <c r="N18" s="691">
        <f t="shared" si="4"/>
        <v>81</v>
      </c>
      <c r="O18" s="683">
        <v>39</v>
      </c>
      <c r="P18" s="668">
        <f t="shared" si="5"/>
        <v>13</v>
      </c>
    </row>
  </sheetData>
  <mergeCells count="10">
    <mergeCell ref="A1:D2"/>
    <mergeCell ref="A3:A18"/>
    <mergeCell ref="B3:B6"/>
    <mergeCell ref="C3:C6"/>
    <mergeCell ref="B7:B10"/>
    <mergeCell ref="C7:C10"/>
    <mergeCell ref="B11:B14"/>
    <mergeCell ref="C11:C14"/>
    <mergeCell ref="B15:B18"/>
    <mergeCell ref="C15:C18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J27"/>
  <sheetViews>
    <sheetView rightToLeft="1" workbookViewId="0">
      <selection activeCell="E3" sqref="E3:J27"/>
    </sheetView>
  </sheetViews>
  <sheetFormatPr defaultRowHeight="14.25"/>
  <sheetData>
    <row r="1" spans="1:10" ht="24.75" thickBot="1">
      <c r="A1" s="1561" t="s">
        <v>86</v>
      </c>
      <c r="B1" s="1562"/>
      <c r="C1" s="1562"/>
      <c r="D1" s="1563"/>
      <c r="E1" s="698" t="s">
        <v>256</v>
      </c>
      <c r="F1" s="699" t="s">
        <v>257</v>
      </c>
      <c r="G1" s="699" t="s">
        <v>258</v>
      </c>
      <c r="H1" s="700" t="s">
        <v>259</v>
      </c>
    </row>
    <row r="2" spans="1:10" ht="15" thickBot="1">
      <c r="A2" s="1564"/>
      <c r="B2" s="1565"/>
      <c r="C2" s="1565"/>
      <c r="D2" s="1566"/>
      <c r="E2" s="707"/>
      <c r="F2" s="702"/>
      <c r="G2" s="708"/>
    </row>
    <row r="3" spans="1:10" ht="15" thickBot="1">
      <c r="A3" s="701"/>
      <c r="B3" s="704"/>
      <c r="C3" s="704"/>
      <c r="D3" s="709"/>
      <c r="E3" s="720">
        <f t="shared" ref="E3:J3" si="0">(E4+E5+E6+E7)/4</f>
        <v>412</v>
      </c>
      <c r="F3" s="720">
        <f t="shared" si="0"/>
        <v>187</v>
      </c>
      <c r="G3" s="720">
        <f t="shared" si="0"/>
        <v>1878</v>
      </c>
      <c r="H3" s="720">
        <f t="shared" si="0"/>
        <v>518</v>
      </c>
      <c r="I3" s="720">
        <f t="shared" si="0"/>
        <v>2290</v>
      </c>
      <c r="J3" s="720">
        <f t="shared" si="0"/>
        <v>706</v>
      </c>
    </row>
    <row r="4" spans="1:10" ht="15" thickBot="1">
      <c r="A4" s="701"/>
      <c r="B4" s="704"/>
      <c r="C4" s="704"/>
      <c r="D4" s="709" t="s">
        <v>228</v>
      </c>
      <c r="E4" s="713">
        <f t="shared" ref="E4:H7" si="1">E9+E14+E19+E24</f>
        <v>413</v>
      </c>
      <c r="F4" s="713">
        <f t="shared" si="1"/>
        <v>190</v>
      </c>
      <c r="G4" s="713">
        <f t="shared" si="1"/>
        <v>1891</v>
      </c>
      <c r="H4" s="713">
        <f t="shared" si="1"/>
        <v>539</v>
      </c>
      <c r="I4" s="168">
        <f>E4+G4</f>
        <v>2304</v>
      </c>
      <c r="J4" s="168">
        <f>F4+H4</f>
        <v>729</v>
      </c>
    </row>
    <row r="5" spans="1:10" ht="15" thickBot="1">
      <c r="A5" s="701"/>
      <c r="B5" s="704"/>
      <c r="C5" s="704"/>
      <c r="D5" s="709" t="s">
        <v>230</v>
      </c>
      <c r="E5" s="713">
        <f t="shared" si="1"/>
        <v>412</v>
      </c>
      <c r="F5" s="713">
        <f t="shared" si="1"/>
        <v>194</v>
      </c>
      <c r="G5" s="713">
        <f t="shared" si="1"/>
        <v>1868</v>
      </c>
      <c r="H5" s="713">
        <f t="shared" si="1"/>
        <v>542</v>
      </c>
      <c r="I5" s="168">
        <f t="shared" ref="I5:I27" si="2">E5+G5</f>
        <v>2280</v>
      </c>
      <c r="J5" s="168">
        <f t="shared" ref="J5:J27" si="3">F5+H5</f>
        <v>736</v>
      </c>
    </row>
    <row r="6" spans="1:10" ht="15" thickBot="1">
      <c r="A6" s="701"/>
      <c r="B6" s="704"/>
      <c r="C6" s="704"/>
      <c r="D6" s="709" t="s">
        <v>231</v>
      </c>
      <c r="E6" s="713">
        <f t="shared" si="1"/>
        <v>408</v>
      </c>
      <c r="F6" s="713">
        <f t="shared" si="1"/>
        <v>184</v>
      </c>
      <c r="G6" s="713">
        <f t="shared" si="1"/>
        <v>1863</v>
      </c>
      <c r="H6" s="713">
        <f t="shared" si="1"/>
        <v>506</v>
      </c>
      <c r="I6" s="168">
        <f t="shared" si="2"/>
        <v>2271</v>
      </c>
      <c r="J6" s="168">
        <f t="shared" si="3"/>
        <v>690</v>
      </c>
    </row>
    <row r="7" spans="1:10" ht="15" thickBot="1">
      <c r="A7" s="701"/>
      <c r="B7" s="704"/>
      <c r="C7" s="704"/>
      <c r="D7" s="709" t="s">
        <v>232</v>
      </c>
      <c r="E7" s="713">
        <f t="shared" si="1"/>
        <v>415</v>
      </c>
      <c r="F7" s="713">
        <f t="shared" si="1"/>
        <v>181</v>
      </c>
      <c r="G7" s="713">
        <f t="shared" si="1"/>
        <v>1888</v>
      </c>
      <c r="H7" s="713">
        <f t="shared" si="1"/>
        <v>486</v>
      </c>
      <c r="I7" s="168">
        <f t="shared" si="2"/>
        <v>2303</v>
      </c>
      <c r="J7" s="168">
        <f t="shared" si="3"/>
        <v>667</v>
      </c>
    </row>
    <row r="8" spans="1:10" ht="15" thickBot="1">
      <c r="A8" s="701"/>
      <c r="B8" s="704"/>
      <c r="C8" s="704"/>
      <c r="D8" s="709"/>
      <c r="E8" s="714">
        <f>(E9+E10+E11+E12)/4</f>
        <v>38</v>
      </c>
      <c r="F8" s="714">
        <f>(F9+F10+F11+F12)/4</f>
        <v>8</v>
      </c>
      <c r="G8" s="714">
        <f>(G9+G10+G11+G12)/4</f>
        <v>64</v>
      </c>
      <c r="H8" s="714">
        <f>(H9+H10+H11+H12)/4</f>
        <v>11</v>
      </c>
      <c r="I8" s="168">
        <f t="shared" si="2"/>
        <v>102</v>
      </c>
      <c r="J8" s="168">
        <f t="shared" si="3"/>
        <v>19</v>
      </c>
    </row>
    <row r="9" spans="1:10" ht="15.75" thickBot="1">
      <c r="A9" s="1567" t="s">
        <v>227</v>
      </c>
      <c r="B9" s="1569" t="s">
        <v>228</v>
      </c>
      <c r="C9" s="1569" t="s">
        <v>229</v>
      </c>
      <c r="D9" s="703" t="s">
        <v>228</v>
      </c>
      <c r="E9" s="716">
        <v>35</v>
      </c>
      <c r="F9" s="717">
        <v>8</v>
      </c>
      <c r="G9" s="718">
        <v>63</v>
      </c>
      <c r="H9" s="715">
        <v>11</v>
      </c>
      <c r="I9" s="168">
        <f t="shared" si="2"/>
        <v>98</v>
      </c>
      <c r="J9" s="168">
        <f t="shared" si="3"/>
        <v>19</v>
      </c>
    </row>
    <row r="10" spans="1:10" ht="15" thickBot="1">
      <c r="A10" s="1568"/>
      <c r="B10" s="1570"/>
      <c r="C10" s="1570"/>
      <c r="D10" s="705" t="s">
        <v>230</v>
      </c>
      <c r="E10" s="710">
        <v>37</v>
      </c>
      <c r="F10" s="711">
        <v>9</v>
      </c>
      <c r="G10" s="712">
        <v>66</v>
      </c>
      <c r="H10" s="101">
        <v>11</v>
      </c>
      <c r="I10" s="168">
        <f t="shared" si="2"/>
        <v>103</v>
      </c>
      <c r="J10" s="168">
        <f t="shared" si="3"/>
        <v>20</v>
      </c>
    </row>
    <row r="11" spans="1:10" ht="15" thickBot="1">
      <c r="A11" s="1568"/>
      <c r="B11" s="1570"/>
      <c r="C11" s="1570"/>
      <c r="D11" s="705" t="s">
        <v>231</v>
      </c>
      <c r="E11" s="710">
        <v>37</v>
      </c>
      <c r="F11" s="711">
        <v>8</v>
      </c>
      <c r="G11" s="712">
        <v>62</v>
      </c>
      <c r="H11" s="101">
        <v>11</v>
      </c>
      <c r="I11" s="168">
        <f t="shared" si="2"/>
        <v>99</v>
      </c>
      <c r="J11" s="168">
        <f t="shared" si="3"/>
        <v>19</v>
      </c>
    </row>
    <row r="12" spans="1:10" ht="15" thickBot="1">
      <c r="A12" s="1568"/>
      <c r="B12" s="1570"/>
      <c r="C12" s="1570"/>
      <c r="D12" s="705" t="s">
        <v>232</v>
      </c>
      <c r="E12" s="710">
        <v>41</v>
      </c>
      <c r="F12" s="711">
        <v>7</v>
      </c>
      <c r="G12" s="712">
        <v>66</v>
      </c>
      <c r="H12" s="101">
        <v>11</v>
      </c>
      <c r="I12" s="168">
        <f t="shared" si="2"/>
        <v>107</v>
      </c>
      <c r="J12" s="168">
        <f t="shared" si="3"/>
        <v>18</v>
      </c>
    </row>
    <row r="13" spans="1:10" ht="15.75" thickBot="1">
      <c r="A13" s="1568"/>
      <c r="B13" s="704"/>
      <c r="C13" s="704"/>
      <c r="D13" s="705"/>
      <c r="E13" s="716">
        <f>(E14+E15+E16+E17)/4</f>
        <v>125</v>
      </c>
      <c r="F13" s="717">
        <f>(F14+F15+F16+F17)/4</f>
        <v>34</v>
      </c>
      <c r="G13" s="718">
        <f>(G14+G15+G16+G17)/4</f>
        <v>738</v>
      </c>
      <c r="H13" s="719">
        <f>(H14+H15+H16+H17)/4</f>
        <v>95</v>
      </c>
      <c r="I13" s="168">
        <f t="shared" si="2"/>
        <v>863</v>
      </c>
      <c r="J13" s="168">
        <f t="shared" si="3"/>
        <v>129</v>
      </c>
    </row>
    <row r="14" spans="1:10" ht="15" thickBot="1">
      <c r="A14" s="1568"/>
      <c r="B14" s="1571" t="s">
        <v>230</v>
      </c>
      <c r="C14" s="1571" t="s">
        <v>229</v>
      </c>
      <c r="D14" s="705" t="s">
        <v>228</v>
      </c>
      <c r="E14" s="710">
        <v>123</v>
      </c>
      <c r="F14" s="711">
        <v>33</v>
      </c>
      <c r="G14" s="712">
        <v>741</v>
      </c>
      <c r="H14" s="101">
        <v>94.6666666666667</v>
      </c>
      <c r="I14" s="168">
        <f t="shared" si="2"/>
        <v>864</v>
      </c>
      <c r="J14" s="168">
        <f t="shared" si="3"/>
        <v>128</v>
      </c>
    </row>
    <row r="15" spans="1:10" ht="15" thickBot="1">
      <c r="A15" s="1568"/>
      <c r="B15" s="1570"/>
      <c r="C15" s="1570"/>
      <c r="D15" s="705" t="s">
        <v>230</v>
      </c>
      <c r="E15" s="710">
        <v>124</v>
      </c>
      <c r="F15" s="711">
        <v>34</v>
      </c>
      <c r="G15" s="712">
        <v>733</v>
      </c>
      <c r="H15" s="101">
        <v>95.000000000000099</v>
      </c>
      <c r="I15" s="168">
        <f t="shared" si="2"/>
        <v>857</v>
      </c>
      <c r="J15" s="168">
        <f t="shared" si="3"/>
        <v>129</v>
      </c>
    </row>
    <row r="16" spans="1:10" ht="15" thickBot="1">
      <c r="A16" s="1568"/>
      <c r="B16" s="1570"/>
      <c r="C16" s="1570"/>
      <c r="D16" s="705" t="s">
        <v>231</v>
      </c>
      <c r="E16" s="710">
        <v>126</v>
      </c>
      <c r="F16" s="711">
        <v>34</v>
      </c>
      <c r="G16" s="712">
        <v>739</v>
      </c>
      <c r="H16" s="101">
        <v>95</v>
      </c>
      <c r="I16" s="168">
        <f t="shared" si="2"/>
        <v>865</v>
      </c>
      <c r="J16" s="168">
        <f t="shared" si="3"/>
        <v>129</v>
      </c>
    </row>
    <row r="17" spans="1:10" ht="15" thickBot="1">
      <c r="A17" s="1568"/>
      <c r="B17" s="1570"/>
      <c r="C17" s="1570"/>
      <c r="D17" s="705" t="s">
        <v>232</v>
      </c>
      <c r="E17" s="710">
        <v>125</v>
      </c>
      <c r="F17" s="711">
        <v>34</v>
      </c>
      <c r="G17" s="712">
        <v>737</v>
      </c>
      <c r="H17" s="101">
        <v>95.000000000000099</v>
      </c>
      <c r="I17" s="168">
        <f t="shared" si="2"/>
        <v>862</v>
      </c>
      <c r="J17" s="168">
        <f t="shared" si="3"/>
        <v>129</v>
      </c>
    </row>
    <row r="18" spans="1:10" ht="15.75" thickBot="1">
      <c r="A18" s="1568"/>
      <c r="B18" s="704"/>
      <c r="C18" s="704"/>
      <c r="D18" s="705"/>
      <c r="E18" s="716">
        <f>(E19+E20+E21+E230)/4</f>
        <v>108</v>
      </c>
      <c r="F18" s="717">
        <f>(F19+F20+F21+F230)/4</f>
        <v>64</v>
      </c>
      <c r="G18" s="718">
        <f>(G19+G20+G21+G230)/4</f>
        <v>361</v>
      </c>
      <c r="H18" s="719">
        <f>(H19+H20+H21+H230)/4</f>
        <v>179</v>
      </c>
      <c r="I18" s="168">
        <f t="shared" si="2"/>
        <v>469</v>
      </c>
      <c r="J18" s="168">
        <f t="shared" si="3"/>
        <v>243</v>
      </c>
    </row>
    <row r="19" spans="1:10" ht="15" thickBot="1">
      <c r="A19" s="1568"/>
      <c r="B19" s="1571" t="s">
        <v>231</v>
      </c>
      <c r="C19" s="1571" t="s">
        <v>229</v>
      </c>
      <c r="D19" s="705" t="s">
        <v>228</v>
      </c>
      <c r="E19" s="710">
        <v>149</v>
      </c>
      <c r="F19" s="711">
        <v>88</v>
      </c>
      <c r="G19" s="712">
        <v>500</v>
      </c>
      <c r="H19" s="101">
        <v>249.666666666667</v>
      </c>
      <c r="I19" s="168">
        <f t="shared" si="2"/>
        <v>649</v>
      </c>
      <c r="J19" s="168">
        <f t="shared" si="3"/>
        <v>338</v>
      </c>
    </row>
    <row r="20" spans="1:10" ht="15" thickBot="1">
      <c r="A20" s="1568"/>
      <c r="B20" s="1570"/>
      <c r="C20" s="1570"/>
      <c r="D20" s="705" t="s">
        <v>230</v>
      </c>
      <c r="E20" s="710">
        <v>145</v>
      </c>
      <c r="F20" s="711">
        <v>89</v>
      </c>
      <c r="G20" s="712">
        <v>476</v>
      </c>
      <c r="H20" s="101">
        <v>250.666666666667</v>
      </c>
      <c r="I20" s="168">
        <f t="shared" si="2"/>
        <v>621</v>
      </c>
      <c r="J20" s="168">
        <f t="shared" si="3"/>
        <v>340</v>
      </c>
    </row>
    <row r="21" spans="1:10" ht="15" thickBot="1">
      <c r="A21" s="1568"/>
      <c r="B21" s="1570"/>
      <c r="C21" s="1570"/>
      <c r="D21" s="705" t="s">
        <v>231</v>
      </c>
      <c r="E21" s="710">
        <v>139</v>
      </c>
      <c r="F21" s="711">
        <v>79</v>
      </c>
      <c r="G21" s="712">
        <v>466</v>
      </c>
      <c r="H21" s="101">
        <v>214</v>
      </c>
      <c r="I21" s="168">
        <f t="shared" si="2"/>
        <v>605</v>
      </c>
      <c r="J21" s="168">
        <f t="shared" si="3"/>
        <v>293</v>
      </c>
    </row>
    <row r="22" spans="1:10" ht="15" thickBot="1">
      <c r="A22" s="1568"/>
      <c r="B22" s="1570"/>
      <c r="C22" s="1570"/>
      <c r="D22" s="705" t="s">
        <v>232</v>
      </c>
      <c r="E22" s="710">
        <v>143</v>
      </c>
      <c r="F22" s="711">
        <v>77</v>
      </c>
      <c r="G22" s="712">
        <v>489</v>
      </c>
      <c r="H22" s="101">
        <v>194</v>
      </c>
      <c r="I22" s="168">
        <f t="shared" si="2"/>
        <v>632</v>
      </c>
      <c r="J22" s="168">
        <f t="shared" si="3"/>
        <v>271</v>
      </c>
    </row>
    <row r="23" spans="1:10" ht="15.75" thickBot="1">
      <c r="A23" s="1568"/>
      <c r="B23" s="704"/>
      <c r="C23" s="704"/>
      <c r="D23" s="705"/>
      <c r="E23" s="717">
        <f>(E24+E25+E26+E27)/4</f>
        <v>106</v>
      </c>
      <c r="F23" s="718">
        <f>(F24+F25+F26+F27)/4</f>
        <v>62</v>
      </c>
      <c r="G23" s="719">
        <f>(G24+G25+G26+G27)/4</f>
        <v>593</v>
      </c>
      <c r="H23" s="717">
        <f>(H24+H25+H26+H27)/4</f>
        <v>185</v>
      </c>
      <c r="I23" s="168">
        <f t="shared" si="2"/>
        <v>699</v>
      </c>
      <c r="J23" s="168">
        <f t="shared" si="3"/>
        <v>247</v>
      </c>
    </row>
    <row r="24" spans="1:10" ht="15" thickBot="1">
      <c r="A24" s="1568"/>
      <c r="B24" s="1572" t="s">
        <v>232</v>
      </c>
      <c r="C24" s="1572" t="s">
        <v>229</v>
      </c>
      <c r="D24" s="705" t="s">
        <v>228</v>
      </c>
      <c r="E24" s="710">
        <v>106</v>
      </c>
      <c r="F24" s="711">
        <v>61</v>
      </c>
      <c r="G24" s="712">
        <v>587</v>
      </c>
      <c r="H24" s="101">
        <v>184</v>
      </c>
      <c r="I24" s="168">
        <f t="shared" si="2"/>
        <v>693</v>
      </c>
      <c r="J24" s="168">
        <f t="shared" si="3"/>
        <v>245</v>
      </c>
    </row>
    <row r="25" spans="1:10" ht="15" thickBot="1">
      <c r="A25" s="1568"/>
      <c r="B25" s="1570"/>
      <c r="C25" s="1570"/>
      <c r="D25" s="705" t="s">
        <v>230</v>
      </c>
      <c r="E25" s="710">
        <v>106</v>
      </c>
      <c r="F25" s="711">
        <v>62</v>
      </c>
      <c r="G25" s="712">
        <v>593</v>
      </c>
      <c r="H25" s="101">
        <v>185.333333333333</v>
      </c>
      <c r="I25" s="168">
        <f t="shared" si="2"/>
        <v>699</v>
      </c>
      <c r="J25" s="168">
        <f t="shared" si="3"/>
        <v>247</v>
      </c>
    </row>
    <row r="26" spans="1:10" ht="15" thickBot="1">
      <c r="A26" s="1568"/>
      <c r="B26" s="1570"/>
      <c r="C26" s="1570"/>
      <c r="D26" s="705" t="s">
        <v>231</v>
      </c>
      <c r="E26" s="710">
        <v>106</v>
      </c>
      <c r="F26" s="711">
        <v>63</v>
      </c>
      <c r="G26" s="712">
        <v>596</v>
      </c>
      <c r="H26" s="101">
        <v>186</v>
      </c>
      <c r="I26" s="168">
        <f t="shared" si="2"/>
        <v>702</v>
      </c>
      <c r="J26" s="168">
        <f t="shared" si="3"/>
        <v>249</v>
      </c>
    </row>
    <row r="27" spans="1:10" ht="15" thickBot="1">
      <c r="A27" s="1564"/>
      <c r="B27" s="1565"/>
      <c r="C27" s="1565"/>
      <c r="D27" s="706" t="s">
        <v>232</v>
      </c>
      <c r="E27" s="710">
        <v>106</v>
      </c>
      <c r="F27" s="711">
        <v>63</v>
      </c>
      <c r="G27" s="712">
        <v>596</v>
      </c>
      <c r="H27" s="101">
        <v>186</v>
      </c>
      <c r="I27" s="168">
        <f t="shared" si="2"/>
        <v>702</v>
      </c>
      <c r="J27" s="168">
        <f t="shared" si="3"/>
        <v>249</v>
      </c>
    </row>
  </sheetData>
  <mergeCells count="10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0"/>
  <sheetViews>
    <sheetView rightToLeft="1" view="pageBreakPreview" zoomScaleSheetLayoutView="100" workbookViewId="0">
      <selection activeCell="H11" sqref="H11"/>
    </sheetView>
  </sheetViews>
  <sheetFormatPr defaultColWidth="9" defaultRowHeight="14.25"/>
  <cols>
    <col min="1" max="1" width="10.375" style="772" customWidth="1"/>
    <col min="2" max="2" width="6.625" style="772" bestFit="1" customWidth="1"/>
    <col min="3" max="3" width="7.375" style="772" bestFit="1" customWidth="1"/>
    <col min="4" max="4" width="8.375" style="772" customWidth="1"/>
    <col min="5" max="5" width="6.375" style="772" customWidth="1"/>
    <col min="6" max="6" width="7.125" style="772" customWidth="1"/>
    <col min="7" max="7" width="10" style="772" customWidth="1"/>
    <col min="8" max="8" width="10.875" style="772" customWidth="1"/>
    <col min="9" max="9" width="8.375" style="772" bestFit="1" customWidth="1"/>
    <col min="10" max="10" width="9.375" style="772" bestFit="1" customWidth="1"/>
    <col min="11" max="11" width="6.875" style="772" customWidth="1"/>
    <col min="12" max="12" width="10.75" style="772" customWidth="1"/>
    <col min="13" max="13" width="7.375" style="772" customWidth="1"/>
    <col min="14" max="14" width="10.625" style="772" customWidth="1"/>
    <col min="15" max="16384" width="9" style="772"/>
  </cols>
  <sheetData>
    <row r="1" spans="1:15" ht="21" customHeight="1">
      <c r="A1" s="1102" t="s">
        <v>369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</row>
    <row r="2" spans="1:15" ht="15">
      <c r="A2" s="1147" t="s">
        <v>370</v>
      </c>
      <c r="B2" s="1147"/>
      <c r="C2" s="1147"/>
      <c r="D2" s="1147"/>
      <c r="E2" s="1147"/>
      <c r="F2" s="1147"/>
      <c r="G2" s="1147"/>
      <c r="H2" s="1147"/>
      <c r="I2" s="1147"/>
      <c r="J2" s="1147"/>
      <c r="K2" s="1147"/>
      <c r="L2" s="1147"/>
      <c r="M2" s="1147"/>
    </row>
    <row r="3" spans="1:15" ht="6" customHeight="1">
      <c r="A3" s="39"/>
    </row>
    <row r="4" spans="1:15" ht="18.75" customHeight="1">
      <c r="A4" s="1111" t="s">
        <v>9</v>
      </c>
      <c r="B4" s="1111" t="s">
        <v>8</v>
      </c>
      <c r="C4" s="1153" t="s">
        <v>61</v>
      </c>
      <c r="D4" s="1154"/>
      <c r="E4" s="1154"/>
      <c r="F4" s="1154"/>
      <c r="G4" s="1154"/>
      <c r="H4" s="1151" t="s">
        <v>147</v>
      </c>
      <c r="I4" s="1151"/>
      <c r="J4" s="1151"/>
      <c r="K4" s="1151"/>
      <c r="L4" s="1152"/>
      <c r="M4" s="834"/>
      <c r="N4" s="1106" t="s">
        <v>0</v>
      </c>
    </row>
    <row r="5" spans="1:15" ht="40.5">
      <c r="A5" s="1112"/>
      <c r="B5" s="1112"/>
      <c r="C5" s="11" t="s">
        <v>62</v>
      </c>
      <c r="D5" s="4" t="s">
        <v>64</v>
      </c>
      <c r="E5" s="4" t="s">
        <v>66</v>
      </c>
      <c r="F5" s="4" t="s">
        <v>180</v>
      </c>
      <c r="G5" s="4" t="s">
        <v>416</v>
      </c>
      <c r="H5" s="4" t="s">
        <v>71</v>
      </c>
      <c r="I5" s="4" t="s">
        <v>72</v>
      </c>
      <c r="J5" s="4" t="s">
        <v>349</v>
      </c>
      <c r="K5" s="4" t="s">
        <v>76</v>
      </c>
      <c r="L5" s="4" t="s">
        <v>77</v>
      </c>
      <c r="M5" s="835" t="s">
        <v>51</v>
      </c>
      <c r="N5" s="1136"/>
    </row>
    <row r="6" spans="1:15" ht="36">
      <c r="A6" s="1113"/>
      <c r="B6" s="819" t="s">
        <v>35</v>
      </c>
      <c r="C6" s="856" t="s">
        <v>63</v>
      </c>
      <c r="D6" s="856" t="s">
        <v>65</v>
      </c>
      <c r="E6" s="856" t="s">
        <v>67</v>
      </c>
      <c r="F6" s="856" t="s">
        <v>69</v>
      </c>
      <c r="G6" s="856" t="s">
        <v>301</v>
      </c>
      <c r="H6" s="857" t="s">
        <v>302</v>
      </c>
      <c r="I6" s="856" t="s">
        <v>330</v>
      </c>
      <c r="J6" s="856" t="s">
        <v>342</v>
      </c>
      <c r="K6" s="856" t="s">
        <v>73</v>
      </c>
      <c r="L6" s="856" t="s">
        <v>75</v>
      </c>
      <c r="M6" s="836" t="s">
        <v>52</v>
      </c>
      <c r="N6" s="1136"/>
    </row>
    <row r="7" spans="1:15" ht="18" customHeight="1">
      <c r="A7" s="531" t="s">
        <v>12</v>
      </c>
      <c r="B7" s="932">
        <v>130</v>
      </c>
      <c r="C7" s="973">
        <v>7.7</v>
      </c>
      <c r="D7" s="973">
        <v>0.5</v>
      </c>
      <c r="E7" s="973">
        <v>9.6999999999999993</v>
      </c>
      <c r="F7" s="973">
        <v>14.8</v>
      </c>
      <c r="G7" s="973">
        <v>10.8</v>
      </c>
      <c r="H7" s="973">
        <v>1.5</v>
      </c>
      <c r="I7" s="973">
        <v>46.7</v>
      </c>
      <c r="J7" s="973">
        <v>5.6</v>
      </c>
      <c r="K7" s="973">
        <v>2.2000000000000002</v>
      </c>
      <c r="L7" s="973">
        <v>0.5</v>
      </c>
      <c r="M7" s="982">
        <f>SUM(C7:L7)</f>
        <v>100</v>
      </c>
      <c r="N7" s="1048" t="s">
        <v>11</v>
      </c>
      <c r="O7" s="742"/>
    </row>
    <row r="8" spans="1:15" ht="18" customHeight="1">
      <c r="A8" s="822" t="s">
        <v>14</v>
      </c>
      <c r="B8" s="934">
        <v>127</v>
      </c>
      <c r="C8" s="973">
        <v>5.5</v>
      </c>
      <c r="D8" s="973">
        <v>0.2</v>
      </c>
      <c r="E8" s="973">
        <v>6.6</v>
      </c>
      <c r="F8" s="973">
        <v>18.100000000000001</v>
      </c>
      <c r="G8" s="973">
        <v>8.6999999999999993</v>
      </c>
      <c r="H8" s="973">
        <v>1.9</v>
      </c>
      <c r="I8" s="973">
        <v>52.6</v>
      </c>
      <c r="J8" s="973">
        <v>5.6</v>
      </c>
      <c r="K8" s="973">
        <v>0.1</v>
      </c>
      <c r="L8" s="973">
        <v>0.7</v>
      </c>
      <c r="M8" s="982">
        <f>SUM(C8:L8)</f>
        <v>100</v>
      </c>
      <c r="N8" s="1049" t="s">
        <v>13</v>
      </c>
      <c r="O8" s="742"/>
    </row>
    <row r="9" spans="1:15" ht="18" customHeight="1">
      <c r="A9" s="822" t="s">
        <v>16</v>
      </c>
      <c r="B9" s="934">
        <v>125</v>
      </c>
      <c r="C9" s="973">
        <v>6.2</v>
      </c>
      <c r="D9" s="973">
        <v>1.5</v>
      </c>
      <c r="E9" s="973">
        <v>8.6</v>
      </c>
      <c r="F9" s="962">
        <v>18</v>
      </c>
      <c r="G9" s="973">
        <v>7.7</v>
      </c>
      <c r="H9" s="973">
        <v>1.6</v>
      </c>
      <c r="I9" s="973">
        <v>49.8</v>
      </c>
      <c r="J9" s="973">
        <v>5.2</v>
      </c>
      <c r="K9" s="973">
        <v>0.9</v>
      </c>
      <c r="L9" s="973">
        <v>0.5</v>
      </c>
      <c r="M9" s="982">
        <v>100</v>
      </c>
      <c r="N9" s="1049" t="s">
        <v>15</v>
      </c>
      <c r="O9" s="742"/>
    </row>
    <row r="10" spans="1:15" ht="18" customHeight="1">
      <c r="A10" s="822" t="s">
        <v>18</v>
      </c>
      <c r="B10" s="934">
        <v>131</v>
      </c>
      <c r="C10" s="962">
        <v>4</v>
      </c>
      <c r="D10" s="962">
        <v>3.5</v>
      </c>
      <c r="E10" s="962">
        <v>12.3</v>
      </c>
      <c r="F10" s="962">
        <v>19.5</v>
      </c>
      <c r="G10" s="962">
        <v>6.5</v>
      </c>
      <c r="H10" s="962">
        <v>2</v>
      </c>
      <c r="I10" s="962">
        <v>44.9</v>
      </c>
      <c r="J10" s="962">
        <v>5.8</v>
      </c>
      <c r="K10" s="962">
        <v>1.1000000000000001</v>
      </c>
      <c r="L10" s="962">
        <v>0.4</v>
      </c>
      <c r="M10" s="982">
        <v>100</v>
      </c>
      <c r="N10" s="1049" t="s">
        <v>17</v>
      </c>
      <c r="O10" s="742"/>
    </row>
    <row r="11" spans="1:15" ht="18" customHeight="1">
      <c r="A11" s="822" t="s">
        <v>20</v>
      </c>
      <c r="B11" s="934">
        <v>128</v>
      </c>
      <c r="C11" s="973">
        <v>4.4000000000000004</v>
      </c>
      <c r="D11" s="973">
        <v>0.7</v>
      </c>
      <c r="E11" s="973">
        <v>6.7</v>
      </c>
      <c r="F11" s="973">
        <v>30.4</v>
      </c>
      <c r="G11" s="973">
        <v>7.2</v>
      </c>
      <c r="H11" s="973">
        <v>2.7</v>
      </c>
      <c r="I11" s="973">
        <v>42.4</v>
      </c>
      <c r="J11" s="973">
        <v>3.8</v>
      </c>
      <c r="K11" s="973">
        <v>0.9</v>
      </c>
      <c r="L11" s="973">
        <v>0.8</v>
      </c>
      <c r="M11" s="982">
        <v>100</v>
      </c>
      <c r="N11" s="1049" t="s">
        <v>19</v>
      </c>
      <c r="O11" s="742"/>
    </row>
    <row r="12" spans="1:15" ht="18" customHeight="1">
      <c r="A12" s="822" t="s">
        <v>22</v>
      </c>
      <c r="B12" s="934">
        <v>128</v>
      </c>
      <c r="C12" s="973">
        <v>7.9</v>
      </c>
      <c r="D12" s="973">
        <v>0.6</v>
      </c>
      <c r="E12" s="973">
        <v>17.899999999999999</v>
      </c>
      <c r="F12" s="973">
        <v>17.100000000000001</v>
      </c>
      <c r="G12" s="973">
        <v>9.5</v>
      </c>
      <c r="H12" s="973">
        <v>2.8</v>
      </c>
      <c r="I12" s="973">
        <v>41.2</v>
      </c>
      <c r="J12" s="973">
        <v>1.7</v>
      </c>
      <c r="K12" s="973">
        <v>0.6</v>
      </c>
      <c r="L12" s="973">
        <v>0.7</v>
      </c>
      <c r="M12" s="982">
        <v>100</v>
      </c>
      <c r="N12" s="1049" t="s">
        <v>21</v>
      </c>
      <c r="O12" s="742"/>
    </row>
    <row r="13" spans="1:15" ht="18" customHeight="1">
      <c r="A13" s="822" t="s">
        <v>24</v>
      </c>
      <c r="B13" s="934">
        <v>126</v>
      </c>
      <c r="C13" s="973">
        <v>10.4</v>
      </c>
      <c r="D13" s="973">
        <v>0.8</v>
      </c>
      <c r="E13" s="973">
        <v>25.7</v>
      </c>
      <c r="F13" s="962">
        <v>11</v>
      </c>
      <c r="G13" s="973">
        <v>7.7</v>
      </c>
      <c r="H13" s="973">
        <v>2.2000000000000002</v>
      </c>
      <c r="I13" s="973">
        <v>37.4</v>
      </c>
      <c r="J13" s="973">
        <v>2.2999999999999998</v>
      </c>
      <c r="K13" s="973">
        <v>2.2999999999999998</v>
      </c>
      <c r="L13" s="973">
        <v>0.2</v>
      </c>
      <c r="M13" s="982">
        <f>SUM(C13:L13)</f>
        <v>100</v>
      </c>
      <c r="N13" s="1097" t="s">
        <v>23</v>
      </c>
      <c r="O13" s="742"/>
    </row>
    <row r="14" spans="1:15" ht="18" customHeight="1">
      <c r="A14" s="822" t="s">
        <v>26</v>
      </c>
      <c r="B14" s="934">
        <v>132</v>
      </c>
      <c r="C14" s="973">
        <v>8.6999999999999993</v>
      </c>
      <c r="D14" s="973">
        <v>0.5</v>
      </c>
      <c r="E14" s="973">
        <v>37.4</v>
      </c>
      <c r="F14" s="973">
        <v>10.5</v>
      </c>
      <c r="G14" s="973">
        <v>5.0999999999999996</v>
      </c>
      <c r="H14" s="973">
        <v>1.1000000000000001</v>
      </c>
      <c r="I14" s="973">
        <v>33.5</v>
      </c>
      <c r="J14" s="973">
        <v>1.2</v>
      </c>
      <c r="K14" s="973">
        <v>1.7</v>
      </c>
      <c r="L14" s="973">
        <v>0.3</v>
      </c>
      <c r="M14" s="982">
        <v>100</v>
      </c>
      <c r="N14" s="1049" t="s">
        <v>25</v>
      </c>
      <c r="O14" s="742"/>
    </row>
    <row r="15" spans="1:15" ht="18" customHeight="1">
      <c r="A15" s="822" t="s">
        <v>28</v>
      </c>
      <c r="B15" s="934">
        <v>132</v>
      </c>
      <c r="C15" s="973">
        <v>8.8000000000000007</v>
      </c>
      <c r="D15" s="973">
        <v>0.5</v>
      </c>
      <c r="E15" s="973">
        <v>19.3</v>
      </c>
      <c r="F15" s="973">
        <v>14.8</v>
      </c>
      <c r="G15" s="973">
        <v>7.1</v>
      </c>
      <c r="H15" s="973">
        <v>3.5</v>
      </c>
      <c r="I15" s="962">
        <v>40</v>
      </c>
      <c r="J15" s="973">
        <v>3.4</v>
      </c>
      <c r="K15" s="973">
        <v>2.1</v>
      </c>
      <c r="L15" s="973">
        <v>0.5</v>
      </c>
      <c r="M15" s="982">
        <v>100</v>
      </c>
      <c r="N15" s="1049" t="s">
        <v>27</v>
      </c>
      <c r="O15" s="742"/>
    </row>
    <row r="16" spans="1:15" ht="18" customHeight="1">
      <c r="A16" s="822" t="s">
        <v>30</v>
      </c>
      <c r="B16" s="934">
        <v>139</v>
      </c>
      <c r="C16" s="962">
        <v>6</v>
      </c>
      <c r="D16" s="973">
        <v>0.6</v>
      </c>
      <c r="E16" s="973">
        <v>4.8</v>
      </c>
      <c r="F16" s="973">
        <v>18.2</v>
      </c>
      <c r="G16" s="973">
        <v>9.6</v>
      </c>
      <c r="H16" s="973">
        <v>4.0999999999999996</v>
      </c>
      <c r="I16" s="973">
        <v>49.9</v>
      </c>
      <c r="J16" s="973">
        <v>4.5</v>
      </c>
      <c r="K16" s="973">
        <v>1.8</v>
      </c>
      <c r="L16" s="973">
        <v>0.5</v>
      </c>
      <c r="M16" s="982">
        <v>100</v>
      </c>
      <c r="N16" s="1049" t="s">
        <v>29</v>
      </c>
      <c r="O16" s="742"/>
    </row>
    <row r="17" spans="1:15" ht="18" customHeight="1">
      <c r="A17" s="822" t="s">
        <v>32</v>
      </c>
      <c r="B17" s="934">
        <v>131</v>
      </c>
      <c r="C17" s="973">
        <v>9.1999999999999993</v>
      </c>
      <c r="D17" s="973">
        <v>0.3</v>
      </c>
      <c r="E17" s="973">
        <v>6.6</v>
      </c>
      <c r="F17" s="973">
        <v>19.399999999999999</v>
      </c>
      <c r="G17" s="973">
        <v>11.3</v>
      </c>
      <c r="H17" s="973">
        <v>2.2000000000000002</v>
      </c>
      <c r="I17" s="973">
        <v>44.6</v>
      </c>
      <c r="J17" s="973">
        <v>4.3</v>
      </c>
      <c r="K17" s="973">
        <v>1.4</v>
      </c>
      <c r="L17" s="973">
        <v>0.7</v>
      </c>
      <c r="M17" s="982">
        <v>100</v>
      </c>
      <c r="N17" s="1049" t="s">
        <v>31</v>
      </c>
      <c r="O17" s="742"/>
    </row>
    <row r="18" spans="1:15" ht="18" customHeight="1">
      <c r="A18" s="822" t="s">
        <v>34</v>
      </c>
      <c r="B18" s="934">
        <v>130</v>
      </c>
      <c r="C18" s="973">
        <v>10.9</v>
      </c>
      <c r="D18" s="973">
        <v>0.6</v>
      </c>
      <c r="E18" s="973">
        <v>15.9</v>
      </c>
      <c r="F18" s="973">
        <v>20.2</v>
      </c>
      <c r="G18" s="973">
        <v>8.8000000000000007</v>
      </c>
      <c r="H18" s="973">
        <v>2.2999999999999998</v>
      </c>
      <c r="I18" s="973">
        <v>33.4</v>
      </c>
      <c r="J18" s="973">
        <v>2.7</v>
      </c>
      <c r="K18" s="973">
        <v>4.8</v>
      </c>
      <c r="L18" s="973">
        <v>0.4</v>
      </c>
      <c r="M18" s="982">
        <f>SUM(C18:L18)</f>
        <v>100</v>
      </c>
      <c r="N18" s="1049" t="s">
        <v>33</v>
      </c>
      <c r="O18" s="742"/>
    </row>
    <row r="19" spans="1:15" ht="18" customHeight="1">
      <c r="A19" s="47" t="s">
        <v>51</v>
      </c>
      <c r="B19" s="935"/>
      <c r="C19" s="936">
        <v>7.3</v>
      </c>
      <c r="D19" s="936">
        <v>0.9</v>
      </c>
      <c r="E19" s="936">
        <v>13.5</v>
      </c>
      <c r="F19" s="936">
        <v>18.100000000000001</v>
      </c>
      <c r="G19" s="936">
        <v>8.3000000000000007</v>
      </c>
      <c r="H19" s="936">
        <v>2.4</v>
      </c>
      <c r="I19" s="936">
        <v>43.5</v>
      </c>
      <c r="J19" s="936">
        <v>3.9</v>
      </c>
      <c r="K19" s="936">
        <v>1.6</v>
      </c>
      <c r="L19" s="936">
        <v>0.5</v>
      </c>
      <c r="M19" s="938">
        <f>'tab1-4 '!M19/'tab1-4 '!$M$19*100</f>
        <v>100</v>
      </c>
      <c r="N19" s="1050" t="s">
        <v>52</v>
      </c>
      <c r="O19" s="742"/>
    </row>
    <row r="20" spans="1:15" s="818" customFormat="1" ht="5.0999999999999996" customHeight="1">
      <c r="A20" s="43"/>
      <c r="B20" s="44"/>
      <c r="C20" s="201"/>
      <c r="D20" s="201"/>
      <c r="E20" s="201"/>
      <c r="F20" s="201"/>
      <c r="G20" s="60"/>
      <c r="H20" s="60"/>
      <c r="I20" s="60"/>
      <c r="J20" s="60"/>
      <c r="K20" s="60"/>
      <c r="L20" s="60"/>
      <c r="M20" s="60"/>
    </row>
  </sheetData>
  <mergeCells count="7">
    <mergeCell ref="N4:N6"/>
    <mergeCell ref="H4:L4"/>
    <mergeCell ref="C4:G4"/>
    <mergeCell ref="A1:M1"/>
    <mergeCell ref="A2:M2"/>
    <mergeCell ref="A4:A6"/>
    <mergeCell ref="B4:B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20"/>
  <sheetViews>
    <sheetView rightToLeft="1" view="pageBreakPreview" zoomScaleSheetLayoutView="100" workbookViewId="0">
      <selection activeCell="H11" sqref="H11"/>
    </sheetView>
  </sheetViews>
  <sheetFormatPr defaultColWidth="9" defaultRowHeight="14.25"/>
  <cols>
    <col min="1" max="1" width="10.125" style="772" customWidth="1"/>
    <col min="2" max="2" width="7.125" style="772" customWidth="1"/>
    <col min="3" max="3" width="8.625" style="772" customWidth="1"/>
    <col min="4" max="4" width="8.375" style="772" customWidth="1"/>
    <col min="5" max="5" width="8.625" style="772" customWidth="1"/>
    <col min="6" max="6" width="8.5" style="772" customWidth="1"/>
    <col min="7" max="7" width="9.125" style="772" customWidth="1"/>
    <col min="8" max="8" width="9.875" style="772" customWidth="1"/>
    <col min="9" max="9" width="8.625" style="772" customWidth="1"/>
    <col min="10" max="10" width="9.375" style="772" bestFit="1" customWidth="1"/>
    <col min="11" max="11" width="7.875" style="772" customWidth="1"/>
    <col min="12" max="12" width="9.125" style="772" customWidth="1"/>
    <col min="13" max="13" width="10" style="772" customWidth="1"/>
    <col min="14" max="14" width="11.25" style="772" customWidth="1"/>
    <col min="15" max="16384" width="9" style="772"/>
  </cols>
  <sheetData>
    <row r="1" spans="1:16" ht="21" customHeight="1">
      <c r="A1" s="1102" t="s">
        <v>371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837"/>
    </row>
    <row r="2" spans="1:16" ht="15">
      <c r="A2" s="1147" t="s">
        <v>372</v>
      </c>
      <c r="B2" s="1147"/>
      <c r="C2" s="1147"/>
      <c r="D2" s="1147"/>
      <c r="E2" s="1147"/>
      <c r="F2" s="1147"/>
      <c r="G2" s="1147"/>
      <c r="H2" s="1147"/>
      <c r="I2" s="1147"/>
      <c r="J2" s="1147"/>
      <c r="K2" s="1147"/>
      <c r="L2" s="1147"/>
      <c r="M2" s="1147"/>
      <c r="N2" s="1147"/>
      <c r="O2" s="838"/>
    </row>
    <row r="3" spans="1:16" ht="6" customHeight="1">
      <c r="A3" s="39"/>
    </row>
    <row r="4" spans="1:16" ht="18.75" customHeight="1">
      <c r="A4" s="1111" t="s">
        <v>9</v>
      </c>
      <c r="B4" s="1111" t="s">
        <v>8</v>
      </c>
      <c r="C4" s="1155" t="s">
        <v>407</v>
      </c>
      <c r="D4" s="1156"/>
      <c r="E4" s="1156"/>
      <c r="F4" s="1156"/>
      <c r="G4" s="1156"/>
      <c r="H4" s="1151" t="s">
        <v>147</v>
      </c>
      <c r="I4" s="1151"/>
      <c r="J4" s="1151"/>
      <c r="K4" s="1151"/>
      <c r="L4" s="1152"/>
      <c r="M4" s="834"/>
      <c r="N4" s="1106" t="s">
        <v>0</v>
      </c>
    </row>
    <row r="5" spans="1:16" ht="36" customHeight="1">
      <c r="A5" s="1112"/>
      <c r="B5" s="1112"/>
      <c r="C5" s="858" t="s">
        <v>62</v>
      </c>
      <c r="D5" s="858" t="s">
        <v>64</v>
      </c>
      <c r="E5" s="858" t="s">
        <v>66</v>
      </c>
      <c r="F5" s="858" t="s">
        <v>68</v>
      </c>
      <c r="G5" s="858" t="s">
        <v>417</v>
      </c>
      <c r="H5" s="858" t="s">
        <v>71</v>
      </c>
      <c r="I5" s="858" t="s">
        <v>72</v>
      </c>
      <c r="J5" s="858" t="s">
        <v>349</v>
      </c>
      <c r="K5" s="858" t="s">
        <v>76</v>
      </c>
      <c r="L5" s="858" t="s">
        <v>77</v>
      </c>
      <c r="M5" s="835" t="s">
        <v>51</v>
      </c>
      <c r="N5" s="1136"/>
    </row>
    <row r="6" spans="1:16" ht="36">
      <c r="A6" s="1113"/>
      <c r="B6" s="819" t="s">
        <v>35</v>
      </c>
      <c r="C6" s="856" t="s">
        <v>63</v>
      </c>
      <c r="D6" s="856" t="s">
        <v>65</v>
      </c>
      <c r="E6" s="856" t="s">
        <v>67</v>
      </c>
      <c r="F6" s="856" t="s">
        <v>69</v>
      </c>
      <c r="G6" s="871" t="s">
        <v>301</v>
      </c>
      <c r="H6" s="857" t="s">
        <v>302</v>
      </c>
      <c r="I6" s="856" t="s">
        <v>330</v>
      </c>
      <c r="J6" s="856" t="s">
        <v>342</v>
      </c>
      <c r="K6" s="856" t="s">
        <v>73</v>
      </c>
      <c r="L6" s="856" t="s">
        <v>75</v>
      </c>
      <c r="M6" s="836" t="s">
        <v>52</v>
      </c>
      <c r="N6" s="1136"/>
    </row>
    <row r="7" spans="1:16" ht="18" customHeight="1">
      <c r="A7" s="531" t="s">
        <v>12</v>
      </c>
      <c r="B7" s="932">
        <v>130</v>
      </c>
      <c r="C7" s="889">
        <v>9552</v>
      </c>
      <c r="D7" s="889">
        <v>557</v>
      </c>
      <c r="E7" s="889">
        <v>5726</v>
      </c>
      <c r="F7" s="889">
        <v>14789</v>
      </c>
      <c r="G7" s="889">
        <v>12893</v>
      </c>
      <c r="H7" s="889">
        <v>1395</v>
      </c>
      <c r="I7" s="889">
        <v>54124</v>
      </c>
      <c r="J7" s="889">
        <v>7186</v>
      </c>
      <c r="K7" s="889">
        <v>2504</v>
      </c>
      <c r="L7" s="889">
        <v>449</v>
      </c>
      <c r="M7" s="1023">
        <f>SUM(C7:L7)</f>
        <v>109175</v>
      </c>
      <c r="N7" s="1048" t="s">
        <v>11</v>
      </c>
      <c r="O7" s="742"/>
    </row>
    <row r="8" spans="1:16" ht="18" customHeight="1">
      <c r="A8" s="822" t="s">
        <v>14</v>
      </c>
      <c r="B8" s="934">
        <v>127</v>
      </c>
      <c r="C8" s="889">
        <v>10139</v>
      </c>
      <c r="D8" s="889">
        <v>503</v>
      </c>
      <c r="E8" s="889">
        <v>5620</v>
      </c>
      <c r="F8" s="889">
        <v>22942</v>
      </c>
      <c r="G8" s="889">
        <v>14051</v>
      </c>
      <c r="H8" s="889">
        <v>2336</v>
      </c>
      <c r="I8" s="889">
        <v>81821</v>
      </c>
      <c r="J8" s="889">
        <v>9924</v>
      </c>
      <c r="K8" s="889">
        <v>184</v>
      </c>
      <c r="L8" s="889">
        <v>893</v>
      </c>
      <c r="M8" s="1023">
        <f t="shared" ref="M8:M18" si="0">SUM(C8:L8)</f>
        <v>148413</v>
      </c>
      <c r="N8" s="1049" t="s">
        <v>13</v>
      </c>
      <c r="O8" s="742"/>
    </row>
    <row r="9" spans="1:16" ht="18" customHeight="1">
      <c r="A9" s="822" t="s">
        <v>16</v>
      </c>
      <c r="B9" s="934">
        <v>125</v>
      </c>
      <c r="C9" s="889">
        <v>11750</v>
      </c>
      <c r="D9" s="889">
        <v>5835</v>
      </c>
      <c r="E9" s="889">
        <v>7867</v>
      </c>
      <c r="F9" s="889">
        <v>25197</v>
      </c>
      <c r="G9" s="889">
        <v>12954</v>
      </c>
      <c r="H9" s="889">
        <v>2552</v>
      </c>
      <c r="I9" s="889">
        <v>78785</v>
      </c>
      <c r="J9" s="889">
        <v>9195</v>
      </c>
      <c r="K9" s="889">
        <v>1324</v>
      </c>
      <c r="L9" s="889">
        <v>552</v>
      </c>
      <c r="M9" s="1023">
        <f t="shared" si="0"/>
        <v>156011</v>
      </c>
      <c r="N9" s="1049" t="s">
        <v>15</v>
      </c>
      <c r="O9" s="742"/>
    </row>
    <row r="10" spans="1:16" ht="18" customHeight="1">
      <c r="A10" s="822" t="s">
        <v>18</v>
      </c>
      <c r="B10" s="934">
        <v>131</v>
      </c>
      <c r="C10" s="889">
        <v>10398</v>
      </c>
      <c r="D10" s="889">
        <v>14690</v>
      </c>
      <c r="E10" s="889">
        <v>14416</v>
      </c>
      <c r="F10" s="889">
        <v>32832</v>
      </c>
      <c r="G10" s="889">
        <v>14853</v>
      </c>
      <c r="H10" s="889">
        <v>3141</v>
      </c>
      <c r="I10" s="889">
        <v>86998</v>
      </c>
      <c r="J10" s="889">
        <v>12695</v>
      </c>
      <c r="K10" s="889">
        <v>2754</v>
      </c>
      <c r="L10" s="889">
        <v>920</v>
      </c>
      <c r="M10" s="1023">
        <f t="shared" si="0"/>
        <v>193697</v>
      </c>
      <c r="N10" s="1049" t="s">
        <v>17</v>
      </c>
      <c r="O10" s="742"/>
      <c r="P10" s="742"/>
    </row>
    <row r="11" spans="1:16" ht="18" customHeight="1">
      <c r="A11" s="822" t="s">
        <v>20</v>
      </c>
      <c r="B11" s="934">
        <v>128</v>
      </c>
      <c r="C11" s="889">
        <v>9913</v>
      </c>
      <c r="D11" s="889">
        <v>1340</v>
      </c>
      <c r="E11" s="889">
        <v>6536</v>
      </c>
      <c r="F11" s="889">
        <v>49575</v>
      </c>
      <c r="G11" s="889">
        <v>14351</v>
      </c>
      <c r="H11" s="889">
        <v>5043</v>
      </c>
      <c r="I11" s="889">
        <v>74004</v>
      </c>
      <c r="J11" s="889">
        <v>7623</v>
      </c>
      <c r="K11" s="889">
        <v>1928</v>
      </c>
      <c r="L11" s="889">
        <v>1279</v>
      </c>
      <c r="M11" s="1023">
        <f t="shared" si="0"/>
        <v>171592</v>
      </c>
      <c r="N11" s="1049" t="s">
        <v>19</v>
      </c>
      <c r="O11" s="742"/>
      <c r="P11" s="742"/>
    </row>
    <row r="12" spans="1:16" ht="18" customHeight="1">
      <c r="A12" s="822" t="s">
        <v>22</v>
      </c>
      <c r="B12" s="934">
        <v>128</v>
      </c>
      <c r="C12" s="889">
        <v>11378</v>
      </c>
      <c r="D12" s="889">
        <v>975</v>
      </c>
      <c r="E12" s="889">
        <v>11802</v>
      </c>
      <c r="F12" s="889">
        <v>19600</v>
      </c>
      <c r="G12" s="889">
        <v>14326</v>
      </c>
      <c r="H12" s="889">
        <v>3420</v>
      </c>
      <c r="I12" s="889">
        <v>49780</v>
      </c>
      <c r="J12" s="889">
        <v>1947</v>
      </c>
      <c r="K12" s="889">
        <v>827</v>
      </c>
      <c r="L12" s="889">
        <v>947</v>
      </c>
      <c r="M12" s="1023">
        <f t="shared" si="0"/>
        <v>115002</v>
      </c>
      <c r="N12" s="1049" t="s">
        <v>21</v>
      </c>
      <c r="O12" s="742"/>
      <c r="P12" s="742"/>
    </row>
    <row r="13" spans="1:16" ht="18" customHeight="1">
      <c r="A13" s="822" t="s">
        <v>24</v>
      </c>
      <c r="B13" s="934">
        <v>126</v>
      </c>
      <c r="C13" s="889">
        <v>13197</v>
      </c>
      <c r="D13" s="889">
        <v>1017</v>
      </c>
      <c r="E13" s="889">
        <v>14998</v>
      </c>
      <c r="F13" s="889">
        <v>12082</v>
      </c>
      <c r="G13" s="889">
        <v>10774</v>
      </c>
      <c r="H13" s="889">
        <v>3080</v>
      </c>
      <c r="I13" s="889">
        <v>41767</v>
      </c>
      <c r="J13" s="889">
        <v>2412</v>
      </c>
      <c r="K13" s="889">
        <v>2896</v>
      </c>
      <c r="L13" s="889">
        <v>230</v>
      </c>
      <c r="M13" s="1023">
        <f t="shared" si="0"/>
        <v>102453</v>
      </c>
      <c r="N13" s="1097" t="s">
        <v>23</v>
      </c>
      <c r="O13" s="742"/>
      <c r="P13" s="742"/>
    </row>
    <row r="14" spans="1:16" ht="18" customHeight="1">
      <c r="A14" s="822" t="s">
        <v>26</v>
      </c>
      <c r="B14" s="934">
        <v>132</v>
      </c>
      <c r="C14" s="889">
        <v>13299</v>
      </c>
      <c r="D14" s="889">
        <v>912</v>
      </c>
      <c r="E14" s="889">
        <v>30011</v>
      </c>
      <c r="F14" s="889">
        <v>15673</v>
      </c>
      <c r="G14" s="889">
        <v>9263</v>
      </c>
      <c r="H14" s="889">
        <v>1426</v>
      </c>
      <c r="I14" s="889">
        <v>51347</v>
      </c>
      <c r="J14" s="889">
        <v>1714</v>
      </c>
      <c r="K14" s="889">
        <v>3133</v>
      </c>
      <c r="L14" s="889">
        <v>321</v>
      </c>
      <c r="M14" s="1023">
        <f t="shared" si="0"/>
        <v>127099</v>
      </c>
      <c r="N14" s="1049" t="s">
        <v>25</v>
      </c>
      <c r="O14" s="742"/>
      <c r="P14" s="742"/>
    </row>
    <row r="15" spans="1:16" ht="18" customHeight="1">
      <c r="A15" s="822" t="s">
        <v>28</v>
      </c>
      <c r="B15" s="934">
        <v>132</v>
      </c>
      <c r="C15" s="889">
        <v>13710</v>
      </c>
      <c r="D15" s="889">
        <v>1291</v>
      </c>
      <c r="E15" s="889">
        <v>16314</v>
      </c>
      <c r="F15" s="889">
        <v>21244</v>
      </c>
      <c r="G15" s="889">
        <v>13337</v>
      </c>
      <c r="H15" s="889">
        <v>5902</v>
      </c>
      <c r="I15" s="889">
        <v>70285</v>
      </c>
      <c r="J15" s="889">
        <v>6220</v>
      </c>
      <c r="K15" s="889">
        <v>6050</v>
      </c>
      <c r="L15" s="889">
        <v>738</v>
      </c>
      <c r="M15" s="1023">
        <f t="shared" si="0"/>
        <v>155091</v>
      </c>
      <c r="N15" s="1049" t="s">
        <v>27</v>
      </c>
      <c r="O15" s="742"/>
      <c r="P15" s="742"/>
    </row>
    <row r="16" spans="1:16" ht="18" customHeight="1">
      <c r="A16" s="822" t="s">
        <v>30</v>
      </c>
      <c r="B16" s="934">
        <v>139</v>
      </c>
      <c r="C16" s="889">
        <v>13195</v>
      </c>
      <c r="D16" s="889">
        <v>1362</v>
      </c>
      <c r="E16" s="889">
        <v>6511</v>
      </c>
      <c r="F16" s="889">
        <v>35446</v>
      </c>
      <c r="G16" s="889">
        <v>22056</v>
      </c>
      <c r="H16" s="889">
        <v>8914</v>
      </c>
      <c r="I16" s="889">
        <v>121254</v>
      </c>
      <c r="J16" s="889">
        <v>10826</v>
      </c>
      <c r="K16" s="889">
        <v>3768</v>
      </c>
      <c r="L16" s="889">
        <v>1112</v>
      </c>
      <c r="M16" s="1023">
        <f t="shared" si="0"/>
        <v>224444</v>
      </c>
      <c r="N16" s="1049" t="s">
        <v>29</v>
      </c>
      <c r="O16" s="742"/>
      <c r="P16" s="742"/>
    </row>
    <row r="17" spans="1:16" ht="18" customHeight="1">
      <c r="A17" s="822" t="s">
        <v>32</v>
      </c>
      <c r="B17" s="934">
        <v>131</v>
      </c>
      <c r="C17" s="889">
        <v>14963</v>
      </c>
      <c r="D17" s="889">
        <v>808</v>
      </c>
      <c r="E17" s="889">
        <v>8004</v>
      </c>
      <c r="F17" s="889">
        <v>37256</v>
      </c>
      <c r="G17" s="889">
        <v>25997</v>
      </c>
      <c r="H17" s="889">
        <v>4432</v>
      </c>
      <c r="I17" s="889">
        <v>96554</v>
      </c>
      <c r="J17" s="889">
        <v>10994</v>
      </c>
      <c r="K17" s="889">
        <v>2545</v>
      </c>
      <c r="L17" s="889">
        <v>1524</v>
      </c>
      <c r="M17" s="1023">
        <f t="shared" si="0"/>
        <v>203077</v>
      </c>
      <c r="N17" s="1049" t="s">
        <v>31</v>
      </c>
      <c r="O17" s="742"/>
      <c r="P17" s="742"/>
    </row>
    <row r="18" spans="1:16" ht="18" customHeight="1">
      <c r="A18" s="822" t="s">
        <v>34</v>
      </c>
      <c r="B18" s="934">
        <v>130</v>
      </c>
      <c r="C18" s="889">
        <v>14455</v>
      </c>
      <c r="D18" s="889">
        <v>700</v>
      </c>
      <c r="E18" s="889">
        <v>12010</v>
      </c>
      <c r="F18" s="889">
        <v>27738</v>
      </c>
      <c r="G18" s="889">
        <v>13224</v>
      </c>
      <c r="H18" s="889">
        <v>4212</v>
      </c>
      <c r="I18" s="889">
        <v>43971</v>
      </c>
      <c r="J18" s="889">
        <v>4464</v>
      </c>
      <c r="K18" s="889">
        <v>6414</v>
      </c>
      <c r="L18" s="889">
        <v>445</v>
      </c>
      <c r="M18" s="1023">
        <f t="shared" si="0"/>
        <v>127633</v>
      </c>
      <c r="N18" s="1049" t="s">
        <v>33</v>
      </c>
      <c r="O18" s="742"/>
      <c r="P18" s="742"/>
    </row>
    <row r="19" spans="1:16" ht="18" customHeight="1">
      <c r="A19" s="47" t="s">
        <v>51</v>
      </c>
      <c r="B19" s="935"/>
      <c r="C19" s="942">
        <f>SUM(C7:C18)</f>
        <v>145949</v>
      </c>
      <c r="D19" s="942">
        <f>SUM(D7:D18)</f>
        <v>29990</v>
      </c>
      <c r="E19" s="942">
        <f t="shared" ref="E19:M19" si="1">SUM(E7:E18)</f>
        <v>139815</v>
      </c>
      <c r="F19" s="942">
        <f t="shared" si="1"/>
        <v>314374</v>
      </c>
      <c r="G19" s="942">
        <f t="shared" si="1"/>
        <v>178079</v>
      </c>
      <c r="H19" s="942">
        <f t="shared" si="1"/>
        <v>45853</v>
      </c>
      <c r="I19" s="942">
        <f t="shared" si="1"/>
        <v>850690</v>
      </c>
      <c r="J19" s="942">
        <f t="shared" si="1"/>
        <v>85200</v>
      </c>
      <c r="K19" s="942">
        <f t="shared" si="1"/>
        <v>34327</v>
      </c>
      <c r="L19" s="942">
        <f t="shared" si="1"/>
        <v>9410</v>
      </c>
      <c r="M19" s="942">
        <f t="shared" si="1"/>
        <v>1833687</v>
      </c>
      <c r="N19" s="1050" t="s">
        <v>52</v>
      </c>
      <c r="O19" s="742"/>
      <c r="P19" s="742"/>
    </row>
    <row r="20" spans="1:16" s="818" customFormat="1" ht="5.0999999999999996" customHeight="1">
      <c r="A20" s="43"/>
      <c r="B20" s="44"/>
      <c r="C20" s="201"/>
      <c r="D20" s="201"/>
      <c r="E20" s="201"/>
      <c r="F20" s="201"/>
      <c r="G20" s="60"/>
      <c r="H20" s="60"/>
      <c r="I20" s="60"/>
      <c r="J20" s="60"/>
      <c r="K20" s="60"/>
      <c r="L20" s="60"/>
      <c r="M20" s="60"/>
    </row>
  </sheetData>
  <mergeCells count="7">
    <mergeCell ref="N4:N6"/>
    <mergeCell ref="A1:N1"/>
    <mergeCell ref="A2:N2"/>
    <mergeCell ref="A4:A6"/>
    <mergeCell ref="B4:B5"/>
    <mergeCell ref="C4:G4"/>
    <mergeCell ref="H4:L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7" firstPageNumber="33" orientation="landscape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O20"/>
  <sheetViews>
    <sheetView rightToLeft="1" view="pageBreakPreview" zoomScaleSheetLayoutView="100" workbookViewId="0">
      <selection activeCell="H11" sqref="H11"/>
    </sheetView>
  </sheetViews>
  <sheetFormatPr defaultColWidth="9.375" defaultRowHeight="14.25"/>
  <cols>
    <col min="1" max="2" width="9.375" style="772"/>
    <col min="3" max="3" width="9" style="772" customWidth="1"/>
    <col min="4" max="4" width="9.375" style="772"/>
    <col min="5" max="5" width="8.125" style="772" customWidth="1"/>
    <col min="6" max="6" width="7.5" style="772" customWidth="1"/>
    <col min="7" max="7" width="8.75" style="772" customWidth="1"/>
    <col min="8" max="12" width="9.375" style="772"/>
    <col min="13" max="13" width="8.375" style="772" customWidth="1"/>
    <col min="14" max="16384" width="9.375" style="772"/>
  </cols>
  <sheetData>
    <row r="1" spans="1:15" ht="21" customHeight="1">
      <c r="A1" s="1102" t="s">
        <v>373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837"/>
    </row>
    <row r="2" spans="1:15" ht="15" customHeight="1">
      <c r="A2" s="1129" t="s">
        <v>374</v>
      </c>
      <c r="B2" s="1147"/>
      <c r="C2" s="1147"/>
      <c r="D2" s="1147"/>
      <c r="E2" s="1147"/>
      <c r="F2" s="1147"/>
      <c r="G2" s="1147"/>
      <c r="H2" s="1147"/>
      <c r="I2" s="1147"/>
      <c r="J2" s="1147"/>
      <c r="K2" s="1147"/>
      <c r="L2" s="1147"/>
      <c r="M2" s="1147"/>
      <c r="N2" s="1147"/>
      <c r="O2" s="838"/>
    </row>
    <row r="3" spans="1:15" ht="6" customHeight="1">
      <c r="A3" s="39"/>
    </row>
    <row r="4" spans="1:15" ht="18.75" customHeight="1">
      <c r="A4" s="1111" t="s">
        <v>9</v>
      </c>
      <c r="B4" s="1111" t="s">
        <v>8</v>
      </c>
      <c r="C4" s="1153" t="s">
        <v>61</v>
      </c>
      <c r="D4" s="1157"/>
      <c r="E4" s="1157"/>
      <c r="F4" s="1157"/>
      <c r="G4" s="1157"/>
      <c r="H4" s="1158" t="s">
        <v>147</v>
      </c>
      <c r="I4" s="1158"/>
      <c r="J4" s="1158"/>
      <c r="K4" s="1158"/>
      <c r="L4" s="1158"/>
      <c r="M4" s="1160" t="s">
        <v>51</v>
      </c>
      <c r="N4" s="1159" t="s">
        <v>0</v>
      </c>
    </row>
    <row r="5" spans="1:15" ht="40.5">
      <c r="A5" s="1112"/>
      <c r="B5" s="1112"/>
      <c r="C5" s="859" t="s">
        <v>62</v>
      </c>
      <c r="D5" s="858" t="s">
        <v>64</v>
      </c>
      <c r="E5" s="858" t="s">
        <v>66</v>
      </c>
      <c r="F5" s="858" t="s">
        <v>68</v>
      </c>
      <c r="G5" s="858" t="s">
        <v>416</v>
      </c>
      <c r="H5" s="858" t="s">
        <v>71</v>
      </c>
      <c r="I5" s="858" t="s">
        <v>72</v>
      </c>
      <c r="J5" s="858" t="s">
        <v>349</v>
      </c>
      <c r="K5" s="858" t="s">
        <v>76</v>
      </c>
      <c r="L5" s="859" t="s">
        <v>77</v>
      </c>
      <c r="M5" s="1161"/>
      <c r="N5" s="1137"/>
    </row>
    <row r="6" spans="1:15" ht="36">
      <c r="A6" s="1113"/>
      <c r="B6" s="819" t="s">
        <v>35</v>
      </c>
      <c r="C6" s="930" t="s">
        <v>63</v>
      </c>
      <c r="D6" s="871" t="s">
        <v>65</v>
      </c>
      <c r="E6" s="871" t="s">
        <v>67</v>
      </c>
      <c r="F6" s="871" t="s">
        <v>69</v>
      </c>
      <c r="G6" s="871" t="s">
        <v>301</v>
      </c>
      <c r="H6" s="871" t="s">
        <v>302</v>
      </c>
      <c r="I6" s="871" t="s">
        <v>330</v>
      </c>
      <c r="J6" s="871" t="s">
        <v>342</v>
      </c>
      <c r="K6" s="871" t="s">
        <v>73</v>
      </c>
      <c r="L6" s="930" t="s">
        <v>75</v>
      </c>
      <c r="M6" s="931" t="s">
        <v>52</v>
      </c>
      <c r="N6" s="1137"/>
    </row>
    <row r="7" spans="1:15" ht="18" customHeight="1">
      <c r="A7" s="531" t="s">
        <v>12</v>
      </c>
      <c r="B7" s="932">
        <v>130</v>
      </c>
      <c r="C7" s="984">
        <v>8.6999999999999993</v>
      </c>
      <c r="D7" s="984">
        <v>0.5</v>
      </c>
      <c r="E7" s="984">
        <v>5.2</v>
      </c>
      <c r="F7" s="984">
        <v>13.5</v>
      </c>
      <c r="G7" s="984">
        <v>11.8</v>
      </c>
      <c r="H7" s="984">
        <v>1.3</v>
      </c>
      <c r="I7" s="984">
        <v>49.7</v>
      </c>
      <c r="J7" s="984">
        <v>6.6</v>
      </c>
      <c r="K7" s="984">
        <v>2.2999999999999998</v>
      </c>
      <c r="L7" s="984">
        <v>0.4</v>
      </c>
      <c r="M7" s="933">
        <f>SUM(C7:L7)</f>
        <v>100</v>
      </c>
      <c r="N7" s="1045" t="s">
        <v>11</v>
      </c>
      <c r="O7" s="742"/>
    </row>
    <row r="8" spans="1:15" ht="18" customHeight="1">
      <c r="A8" s="822" t="s">
        <v>14</v>
      </c>
      <c r="B8" s="934">
        <v>127</v>
      </c>
      <c r="C8" s="907">
        <v>6.8</v>
      </c>
      <c r="D8" s="907">
        <v>0.3</v>
      </c>
      <c r="E8" s="907">
        <v>3.8</v>
      </c>
      <c r="F8" s="907">
        <v>15.5</v>
      </c>
      <c r="G8" s="907">
        <v>9.5</v>
      </c>
      <c r="H8" s="907">
        <v>1.6</v>
      </c>
      <c r="I8" s="907">
        <v>55.1</v>
      </c>
      <c r="J8" s="907">
        <v>6.7</v>
      </c>
      <c r="K8" s="907">
        <v>0.1</v>
      </c>
      <c r="L8" s="907">
        <v>0.6</v>
      </c>
      <c r="M8" s="933">
        <v>100</v>
      </c>
      <c r="N8" s="1046" t="s">
        <v>13</v>
      </c>
      <c r="O8" s="742"/>
    </row>
    <row r="9" spans="1:15" ht="18" customHeight="1">
      <c r="A9" s="822" t="s">
        <v>16</v>
      </c>
      <c r="B9" s="934">
        <v>125</v>
      </c>
      <c r="C9" s="907">
        <v>7.5</v>
      </c>
      <c r="D9" s="907">
        <v>3.7</v>
      </c>
      <c r="E9" s="907">
        <v>5</v>
      </c>
      <c r="F9" s="907">
        <v>16.2</v>
      </c>
      <c r="G9" s="907">
        <v>8.3000000000000007</v>
      </c>
      <c r="H9" s="907">
        <v>1.6</v>
      </c>
      <c r="I9" s="907">
        <v>50.6</v>
      </c>
      <c r="J9" s="907">
        <v>5.9</v>
      </c>
      <c r="K9" s="907">
        <v>0.8</v>
      </c>
      <c r="L9" s="907">
        <v>0.4</v>
      </c>
      <c r="M9" s="933">
        <f>SUM(C9:L9)</f>
        <v>100</v>
      </c>
      <c r="N9" s="1046" t="s">
        <v>15</v>
      </c>
      <c r="O9" s="742"/>
    </row>
    <row r="10" spans="1:15" ht="18" customHeight="1">
      <c r="A10" s="822" t="s">
        <v>18</v>
      </c>
      <c r="B10" s="934">
        <v>131</v>
      </c>
      <c r="C10" s="907">
        <v>5.4</v>
      </c>
      <c r="D10" s="907">
        <v>7.6</v>
      </c>
      <c r="E10" s="907">
        <v>7.4</v>
      </c>
      <c r="F10" s="907">
        <v>17</v>
      </c>
      <c r="G10" s="907">
        <v>7.7</v>
      </c>
      <c r="H10" s="907">
        <v>1.6</v>
      </c>
      <c r="I10" s="907">
        <v>44.8</v>
      </c>
      <c r="J10" s="907">
        <v>6.6</v>
      </c>
      <c r="K10" s="907">
        <v>1.4</v>
      </c>
      <c r="L10" s="907">
        <v>0.5</v>
      </c>
      <c r="M10" s="933">
        <v>100</v>
      </c>
      <c r="N10" s="1046" t="s">
        <v>17</v>
      </c>
      <c r="O10" s="742"/>
    </row>
    <row r="11" spans="1:15" ht="18" customHeight="1">
      <c r="A11" s="822" t="s">
        <v>20</v>
      </c>
      <c r="B11" s="934">
        <v>128</v>
      </c>
      <c r="C11" s="907">
        <v>5.8</v>
      </c>
      <c r="D11" s="907">
        <v>0.8</v>
      </c>
      <c r="E11" s="907">
        <v>3.8</v>
      </c>
      <c r="F11" s="907">
        <v>28.9</v>
      </c>
      <c r="G11" s="907">
        <v>8.4</v>
      </c>
      <c r="H11" s="907">
        <v>2.9</v>
      </c>
      <c r="I11" s="907">
        <v>43.2</v>
      </c>
      <c r="J11" s="907">
        <v>4.4000000000000004</v>
      </c>
      <c r="K11" s="907">
        <v>1.1000000000000001</v>
      </c>
      <c r="L11" s="907">
        <v>0.7</v>
      </c>
      <c r="M11" s="933">
        <f>SUM(C11:L11)</f>
        <v>100</v>
      </c>
      <c r="N11" s="1046" t="s">
        <v>19</v>
      </c>
      <c r="O11" s="742"/>
    </row>
    <row r="12" spans="1:15" ht="18" customHeight="1">
      <c r="A12" s="822" t="s">
        <v>22</v>
      </c>
      <c r="B12" s="934">
        <v>128</v>
      </c>
      <c r="C12" s="907">
        <v>9.9</v>
      </c>
      <c r="D12" s="907">
        <v>0.8</v>
      </c>
      <c r="E12" s="907">
        <v>10.3</v>
      </c>
      <c r="F12" s="907">
        <v>17</v>
      </c>
      <c r="G12" s="907">
        <v>12.5</v>
      </c>
      <c r="H12" s="907">
        <v>3</v>
      </c>
      <c r="I12" s="907">
        <v>43.3</v>
      </c>
      <c r="J12" s="907">
        <v>1.7</v>
      </c>
      <c r="K12" s="907">
        <v>0.7</v>
      </c>
      <c r="L12" s="907">
        <v>0.8</v>
      </c>
      <c r="M12" s="933">
        <v>100</v>
      </c>
      <c r="N12" s="1046" t="s">
        <v>21</v>
      </c>
      <c r="O12" s="742"/>
    </row>
    <row r="13" spans="1:15" ht="18" customHeight="1">
      <c r="A13" s="822" t="s">
        <v>24</v>
      </c>
      <c r="B13" s="934">
        <v>126</v>
      </c>
      <c r="C13" s="907">
        <v>12.9</v>
      </c>
      <c r="D13" s="907">
        <v>1</v>
      </c>
      <c r="E13" s="907">
        <v>14.6</v>
      </c>
      <c r="F13" s="907">
        <v>11.8</v>
      </c>
      <c r="G13" s="907">
        <v>10.5</v>
      </c>
      <c r="H13" s="907">
        <v>3</v>
      </c>
      <c r="I13" s="907">
        <v>40.799999999999997</v>
      </c>
      <c r="J13" s="907">
        <v>2.4</v>
      </c>
      <c r="K13" s="907">
        <v>2.8</v>
      </c>
      <c r="L13" s="907">
        <v>0.2</v>
      </c>
      <c r="M13" s="933">
        <v>100</v>
      </c>
      <c r="N13" s="1097" t="s">
        <v>23</v>
      </c>
      <c r="O13" s="742"/>
    </row>
    <row r="14" spans="1:15" ht="18" customHeight="1">
      <c r="A14" s="822" t="s">
        <v>26</v>
      </c>
      <c r="B14" s="934">
        <v>132</v>
      </c>
      <c r="C14" s="907">
        <v>10.5</v>
      </c>
      <c r="D14" s="907">
        <v>0.7</v>
      </c>
      <c r="E14" s="907">
        <v>23.6</v>
      </c>
      <c r="F14" s="907">
        <v>12.3</v>
      </c>
      <c r="G14" s="907">
        <v>7.3</v>
      </c>
      <c r="H14" s="907">
        <v>1.1000000000000001</v>
      </c>
      <c r="I14" s="907">
        <v>40.4</v>
      </c>
      <c r="J14" s="907">
        <v>1.3</v>
      </c>
      <c r="K14" s="907">
        <v>2.5</v>
      </c>
      <c r="L14" s="907">
        <v>0.3</v>
      </c>
      <c r="M14" s="933">
        <v>100</v>
      </c>
      <c r="N14" s="1046" t="s">
        <v>25</v>
      </c>
      <c r="O14" s="742"/>
    </row>
    <row r="15" spans="1:15" ht="18" customHeight="1">
      <c r="A15" s="822" t="s">
        <v>28</v>
      </c>
      <c r="B15" s="934">
        <v>132</v>
      </c>
      <c r="C15" s="907">
        <v>8.8000000000000007</v>
      </c>
      <c r="D15" s="907">
        <v>0.8</v>
      </c>
      <c r="E15" s="907">
        <v>10.5</v>
      </c>
      <c r="F15" s="907">
        <v>13.7</v>
      </c>
      <c r="G15" s="907">
        <v>8.6</v>
      </c>
      <c r="H15" s="907">
        <v>3.8</v>
      </c>
      <c r="I15" s="907">
        <v>45.4</v>
      </c>
      <c r="J15" s="907">
        <v>4</v>
      </c>
      <c r="K15" s="907">
        <v>3.9</v>
      </c>
      <c r="L15" s="907">
        <v>0.5</v>
      </c>
      <c r="M15" s="933">
        <f>SUM(C15:L15)</f>
        <v>100</v>
      </c>
      <c r="N15" s="1046" t="s">
        <v>27</v>
      </c>
      <c r="O15" s="742"/>
    </row>
    <row r="16" spans="1:15" ht="18" customHeight="1">
      <c r="A16" s="822" t="s">
        <v>30</v>
      </c>
      <c r="B16" s="934">
        <v>139</v>
      </c>
      <c r="C16" s="907">
        <v>5.9</v>
      </c>
      <c r="D16" s="907">
        <v>0.6</v>
      </c>
      <c r="E16" s="907">
        <v>2.9</v>
      </c>
      <c r="F16" s="907">
        <v>15.8</v>
      </c>
      <c r="G16" s="907">
        <v>9.8000000000000007</v>
      </c>
      <c r="H16" s="907">
        <v>4</v>
      </c>
      <c r="I16" s="907">
        <v>54</v>
      </c>
      <c r="J16" s="907">
        <v>4.8</v>
      </c>
      <c r="K16" s="907">
        <v>1.7</v>
      </c>
      <c r="L16" s="907">
        <v>0.5</v>
      </c>
      <c r="M16" s="933">
        <v>100</v>
      </c>
      <c r="N16" s="1046" t="s">
        <v>29</v>
      </c>
      <c r="O16" s="742"/>
    </row>
    <row r="17" spans="1:15" ht="18" customHeight="1">
      <c r="A17" s="822" t="s">
        <v>32</v>
      </c>
      <c r="B17" s="934">
        <v>131</v>
      </c>
      <c r="C17" s="907">
        <v>7.4</v>
      </c>
      <c r="D17" s="907">
        <v>0.4</v>
      </c>
      <c r="E17" s="907">
        <v>3.9</v>
      </c>
      <c r="F17" s="907">
        <v>18.3</v>
      </c>
      <c r="G17" s="907">
        <v>12.8</v>
      </c>
      <c r="H17" s="907">
        <v>2.2000000000000002</v>
      </c>
      <c r="I17" s="907">
        <v>47.5</v>
      </c>
      <c r="J17" s="907">
        <v>5.4</v>
      </c>
      <c r="K17" s="907">
        <v>1.3</v>
      </c>
      <c r="L17" s="907">
        <v>0.8</v>
      </c>
      <c r="M17" s="933">
        <v>100</v>
      </c>
      <c r="N17" s="1046" t="s">
        <v>31</v>
      </c>
      <c r="O17" s="742"/>
    </row>
    <row r="18" spans="1:15" ht="18" customHeight="1">
      <c r="A18" s="822" t="s">
        <v>34</v>
      </c>
      <c r="B18" s="934">
        <v>130</v>
      </c>
      <c r="C18" s="907">
        <v>11.3</v>
      </c>
      <c r="D18" s="907">
        <v>0.5</v>
      </c>
      <c r="E18" s="907">
        <v>9.4</v>
      </c>
      <c r="F18" s="907">
        <v>21.7</v>
      </c>
      <c r="G18" s="907">
        <v>10.4</v>
      </c>
      <c r="H18" s="907">
        <v>3.3</v>
      </c>
      <c r="I18" s="907">
        <v>34.6</v>
      </c>
      <c r="J18" s="907">
        <v>3.5</v>
      </c>
      <c r="K18" s="907">
        <v>5</v>
      </c>
      <c r="L18" s="907">
        <v>0.3</v>
      </c>
      <c r="M18" s="933">
        <f>SUM(C18:L18)</f>
        <v>100</v>
      </c>
      <c r="N18" s="1046" t="s">
        <v>33</v>
      </c>
      <c r="O18" s="742"/>
    </row>
    <row r="19" spans="1:15" ht="18" customHeight="1">
      <c r="A19" s="47" t="s">
        <v>51</v>
      </c>
      <c r="B19" s="935"/>
      <c r="C19" s="985">
        <v>8</v>
      </c>
      <c r="D19" s="985">
        <v>1.6</v>
      </c>
      <c r="E19" s="985">
        <v>7.6</v>
      </c>
      <c r="F19" s="985">
        <v>17.100000000000001</v>
      </c>
      <c r="G19" s="985">
        <v>9.6999999999999993</v>
      </c>
      <c r="H19" s="985">
        <v>2.5</v>
      </c>
      <c r="I19" s="985">
        <v>46.5</v>
      </c>
      <c r="J19" s="985">
        <v>4.5999999999999996</v>
      </c>
      <c r="K19" s="985">
        <v>1.9</v>
      </c>
      <c r="L19" s="985">
        <v>0.5</v>
      </c>
      <c r="M19" s="937">
        <f>'tab1-6'!M19/'tab1-6'!$M$19*100</f>
        <v>100</v>
      </c>
      <c r="N19" s="1047" t="s">
        <v>52</v>
      </c>
      <c r="O19" s="742"/>
    </row>
    <row r="20" spans="1:15" s="818" customFormat="1" ht="5.0999999999999996" customHeight="1">
      <c r="A20" s="43"/>
      <c r="B20" s="44"/>
      <c r="C20" s="201"/>
      <c r="D20" s="201"/>
      <c r="E20" s="201"/>
      <c r="F20" s="201"/>
      <c r="G20" s="60"/>
      <c r="H20" s="60"/>
      <c r="I20" s="60"/>
      <c r="J20" s="60"/>
      <c r="K20" s="60"/>
      <c r="L20" s="60"/>
      <c r="M20" s="60"/>
    </row>
  </sheetData>
  <mergeCells count="8">
    <mergeCell ref="A1:N1"/>
    <mergeCell ref="A2:N2"/>
    <mergeCell ref="A4:A6"/>
    <mergeCell ref="B4:B5"/>
    <mergeCell ref="C4:G4"/>
    <mergeCell ref="H4:L4"/>
    <mergeCell ref="N4:N6"/>
    <mergeCell ref="M4:M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7" firstPageNumber="33" orientation="landscape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20"/>
  <sheetViews>
    <sheetView rightToLeft="1" view="pageBreakPreview" zoomScaleSheetLayoutView="100" workbookViewId="0">
      <selection activeCell="H11" sqref="H11"/>
    </sheetView>
  </sheetViews>
  <sheetFormatPr defaultColWidth="9" defaultRowHeight="14.25"/>
  <cols>
    <col min="1" max="1" width="11.625" style="772" customWidth="1"/>
    <col min="2" max="2" width="7.125" style="772" customWidth="1"/>
    <col min="3" max="3" width="7.375" style="772" bestFit="1" customWidth="1"/>
    <col min="4" max="4" width="8.375" style="772" customWidth="1"/>
    <col min="5" max="5" width="6.375" style="772" customWidth="1"/>
    <col min="6" max="6" width="6.5" style="772" customWidth="1"/>
    <col min="7" max="7" width="8.5" style="772" customWidth="1"/>
    <col min="8" max="8" width="10.375" style="772" customWidth="1"/>
    <col min="9" max="9" width="8.375" style="772" bestFit="1" customWidth="1"/>
    <col min="10" max="10" width="9.375" style="772" bestFit="1" customWidth="1"/>
    <col min="11" max="11" width="6.5" style="772" customWidth="1"/>
    <col min="12" max="12" width="9.875" style="772" customWidth="1"/>
    <col min="13" max="13" width="8" style="772" customWidth="1"/>
    <col min="14" max="14" width="13.25" style="772" customWidth="1"/>
    <col min="15" max="16384" width="9" style="772"/>
  </cols>
  <sheetData>
    <row r="1" spans="1:16" ht="21" customHeight="1">
      <c r="A1" s="1102" t="s">
        <v>375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837"/>
    </row>
    <row r="2" spans="1:16" ht="15" customHeight="1">
      <c r="A2" s="1129" t="s">
        <v>376</v>
      </c>
      <c r="B2" s="1147"/>
      <c r="C2" s="1147"/>
      <c r="D2" s="1147"/>
      <c r="E2" s="1147"/>
      <c r="F2" s="1147"/>
      <c r="G2" s="1147"/>
      <c r="H2" s="1147"/>
      <c r="I2" s="1147"/>
      <c r="J2" s="1147"/>
      <c r="K2" s="1147"/>
      <c r="L2" s="1147"/>
      <c r="M2" s="1147"/>
      <c r="N2" s="1147"/>
      <c r="O2" s="838"/>
    </row>
    <row r="3" spans="1:16" ht="6" customHeight="1">
      <c r="A3" s="39"/>
    </row>
    <row r="4" spans="1:16" ht="18.75" customHeight="1">
      <c r="A4" s="1111" t="s">
        <v>9</v>
      </c>
      <c r="B4" s="1111" t="s">
        <v>8</v>
      </c>
      <c r="C4" s="1153" t="s">
        <v>61</v>
      </c>
      <c r="D4" s="1154"/>
      <c r="E4" s="1154"/>
      <c r="F4" s="1154"/>
      <c r="G4" s="1154"/>
      <c r="H4" s="1151" t="s">
        <v>147</v>
      </c>
      <c r="I4" s="1151"/>
      <c r="J4" s="1151"/>
      <c r="K4" s="1151"/>
      <c r="L4" s="1152"/>
      <c r="M4" s="1160" t="s">
        <v>78</v>
      </c>
      <c r="N4" s="1106" t="s">
        <v>0</v>
      </c>
    </row>
    <row r="5" spans="1:16" ht="40.5">
      <c r="A5" s="1112"/>
      <c r="B5" s="1112"/>
      <c r="C5" s="11" t="s">
        <v>62</v>
      </c>
      <c r="D5" s="4" t="s">
        <v>64</v>
      </c>
      <c r="E5" s="4" t="s">
        <v>66</v>
      </c>
      <c r="F5" s="4" t="s">
        <v>68</v>
      </c>
      <c r="G5" s="4" t="s">
        <v>416</v>
      </c>
      <c r="H5" s="4" t="s">
        <v>71</v>
      </c>
      <c r="I5" s="4" t="s">
        <v>72</v>
      </c>
      <c r="J5" s="4" t="s">
        <v>349</v>
      </c>
      <c r="K5" s="4" t="s">
        <v>76</v>
      </c>
      <c r="L5" s="4" t="s">
        <v>77</v>
      </c>
      <c r="M5" s="1161"/>
      <c r="N5" s="1136"/>
    </row>
    <row r="6" spans="1:16" ht="36">
      <c r="A6" s="1113"/>
      <c r="B6" s="819" t="s">
        <v>35</v>
      </c>
      <c r="C6" s="856" t="s">
        <v>63</v>
      </c>
      <c r="D6" s="856" t="s">
        <v>65</v>
      </c>
      <c r="E6" s="856" t="s">
        <v>67</v>
      </c>
      <c r="F6" s="856" t="s">
        <v>69</v>
      </c>
      <c r="G6" s="856" t="s">
        <v>301</v>
      </c>
      <c r="H6" s="857" t="s">
        <v>302</v>
      </c>
      <c r="I6" s="856" t="s">
        <v>330</v>
      </c>
      <c r="J6" s="856" t="s">
        <v>342</v>
      </c>
      <c r="K6" s="856" t="s">
        <v>73</v>
      </c>
      <c r="L6" s="856" t="s">
        <v>75</v>
      </c>
      <c r="M6" s="1093" t="s">
        <v>418</v>
      </c>
      <c r="N6" s="1136"/>
    </row>
    <row r="7" spans="1:16" ht="18" customHeight="1">
      <c r="A7" s="531" t="s">
        <v>12</v>
      </c>
      <c r="B7" s="932">
        <v>130</v>
      </c>
      <c r="C7" s="962">
        <v>3.4</v>
      </c>
      <c r="D7" s="962">
        <v>3.2</v>
      </c>
      <c r="E7" s="962">
        <v>1.6</v>
      </c>
      <c r="F7" s="962">
        <v>2.8</v>
      </c>
      <c r="G7" s="962">
        <v>3.3</v>
      </c>
      <c r="H7" s="962">
        <v>2.6</v>
      </c>
      <c r="I7" s="962">
        <v>3.2</v>
      </c>
      <c r="J7" s="962">
        <v>3.5</v>
      </c>
      <c r="K7" s="962">
        <v>3.2</v>
      </c>
      <c r="L7" s="962">
        <v>2.5</v>
      </c>
      <c r="M7" s="981">
        <v>3</v>
      </c>
      <c r="N7" s="1048" t="s">
        <v>11</v>
      </c>
      <c r="O7" s="742"/>
    </row>
    <row r="8" spans="1:16" ht="18" customHeight="1">
      <c r="A8" s="822" t="s">
        <v>14</v>
      </c>
      <c r="B8" s="934">
        <v>127</v>
      </c>
      <c r="C8" s="962">
        <v>4</v>
      </c>
      <c r="D8" s="962">
        <v>4.4000000000000004</v>
      </c>
      <c r="E8" s="962">
        <v>1.8</v>
      </c>
      <c r="F8" s="962">
        <v>2.7</v>
      </c>
      <c r="G8" s="962">
        <v>3.5</v>
      </c>
      <c r="H8" s="962">
        <v>2.7</v>
      </c>
      <c r="I8" s="962">
        <v>3.3</v>
      </c>
      <c r="J8" s="962">
        <v>3.8</v>
      </c>
      <c r="K8" s="962">
        <v>3.1</v>
      </c>
      <c r="L8" s="962">
        <v>2.9</v>
      </c>
      <c r="M8" s="981">
        <v>3.2</v>
      </c>
      <c r="N8" s="1049" t="s">
        <v>13</v>
      </c>
      <c r="O8" s="742"/>
    </row>
    <row r="9" spans="1:16" ht="18" customHeight="1">
      <c r="A9" s="822" t="s">
        <v>16</v>
      </c>
      <c r="B9" s="934">
        <v>125</v>
      </c>
      <c r="C9" s="962">
        <v>3.7</v>
      </c>
      <c r="D9" s="962">
        <v>7.7</v>
      </c>
      <c r="E9" s="962">
        <v>1.8</v>
      </c>
      <c r="F9" s="962">
        <v>2.7</v>
      </c>
      <c r="G9" s="962">
        <v>3.3</v>
      </c>
      <c r="H9" s="962">
        <v>3.1</v>
      </c>
      <c r="I9" s="962">
        <v>3.1</v>
      </c>
      <c r="J9" s="962">
        <v>3.5</v>
      </c>
      <c r="K9" s="962">
        <v>2.9</v>
      </c>
      <c r="L9" s="962">
        <v>2.2000000000000002</v>
      </c>
      <c r="M9" s="981">
        <v>3</v>
      </c>
      <c r="N9" s="1049" t="s">
        <v>15</v>
      </c>
      <c r="O9" s="742"/>
    </row>
    <row r="10" spans="1:16" ht="18" customHeight="1">
      <c r="A10" s="822" t="s">
        <v>18</v>
      </c>
      <c r="B10" s="934">
        <v>131</v>
      </c>
      <c r="C10" s="962">
        <v>3.9</v>
      </c>
      <c r="D10" s="962">
        <v>6.3</v>
      </c>
      <c r="E10" s="962">
        <v>1.8</v>
      </c>
      <c r="F10" s="962">
        <v>2.6</v>
      </c>
      <c r="G10" s="962">
        <v>3.5</v>
      </c>
      <c r="H10" s="962">
        <v>2.2999999999999998</v>
      </c>
      <c r="I10" s="962">
        <v>2.9</v>
      </c>
      <c r="J10" s="962">
        <v>3.3</v>
      </c>
      <c r="K10" s="962">
        <v>3.7</v>
      </c>
      <c r="L10" s="962">
        <v>3.3</v>
      </c>
      <c r="M10" s="981">
        <v>2.9</v>
      </c>
      <c r="N10" s="1049" t="s">
        <v>17</v>
      </c>
      <c r="O10" s="742"/>
      <c r="P10" s="742"/>
    </row>
    <row r="11" spans="1:16" ht="18" customHeight="1">
      <c r="A11" s="822" t="s">
        <v>20</v>
      </c>
      <c r="B11" s="934">
        <v>128</v>
      </c>
      <c r="C11" s="962">
        <v>3.7</v>
      </c>
      <c r="D11" s="962">
        <v>3.2</v>
      </c>
      <c r="E11" s="962">
        <v>1.6</v>
      </c>
      <c r="F11" s="962">
        <v>2.7</v>
      </c>
      <c r="G11" s="962">
        <v>3.3</v>
      </c>
      <c r="H11" s="962">
        <v>3.1</v>
      </c>
      <c r="I11" s="962">
        <v>2.9</v>
      </c>
      <c r="J11" s="962">
        <v>3.4</v>
      </c>
      <c r="K11" s="962">
        <v>3.6</v>
      </c>
      <c r="L11" s="962">
        <v>2.6</v>
      </c>
      <c r="M11" s="981">
        <v>2.9</v>
      </c>
      <c r="N11" s="1049" t="s">
        <v>19</v>
      </c>
      <c r="O11" s="742"/>
      <c r="P11" s="742"/>
    </row>
    <row r="12" spans="1:16" ht="18" customHeight="1">
      <c r="A12" s="822" t="s">
        <v>22</v>
      </c>
      <c r="B12" s="934">
        <v>128</v>
      </c>
      <c r="C12" s="962">
        <v>3.5</v>
      </c>
      <c r="D12" s="962">
        <v>3.7</v>
      </c>
      <c r="E12" s="962">
        <v>1.6</v>
      </c>
      <c r="F12" s="962">
        <v>2.7</v>
      </c>
      <c r="G12" s="962">
        <v>3.6</v>
      </c>
      <c r="H12" s="962">
        <v>2.9</v>
      </c>
      <c r="I12" s="962">
        <v>2.9</v>
      </c>
      <c r="J12" s="962">
        <v>2.8</v>
      </c>
      <c r="K12" s="962">
        <v>3.1</v>
      </c>
      <c r="L12" s="962">
        <v>3.4</v>
      </c>
      <c r="M12" s="981">
        <v>2.8</v>
      </c>
      <c r="N12" s="1049" t="s">
        <v>21</v>
      </c>
      <c r="O12" s="742"/>
      <c r="P12" s="742"/>
    </row>
    <row r="13" spans="1:16" ht="18" customHeight="1">
      <c r="A13" s="822" t="s">
        <v>24</v>
      </c>
      <c r="B13" s="934">
        <v>126</v>
      </c>
      <c r="C13" s="962">
        <v>3.4</v>
      </c>
      <c r="D13" s="962">
        <v>3.5</v>
      </c>
      <c r="E13" s="962">
        <v>1.6</v>
      </c>
      <c r="F13" s="962">
        <v>2.9</v>
      </c>
      <c r="G13" s="962">
        <v>3.8</v>
      </c>
      <c r="H13" s="962">
        <v>3.8</v>
      </c>
      <c r="I13" s="962">
        <v>3</v>
      </c>
      <c r="J13" s="962">
        <v>2.8</v>
      </c>
      <c r="K13" s="962">
        <v>3.4</v>
      </c>
      <c r="L13" s="962">
        <v>2.7</v>
      </c>
      <c r="M13" s="981">
        <v>2.8</v>
      </c>
      <c r="N13" s="1097" t="s">
        <v>23</v>
      </c>
      <c r="O13" s="742"/>
      <c r="P13" s="742"/>
    </row>
    <row r="14" spans="1:16" ht="18" customHeight="1">
      <c r="A14" s="822" t="s">
        <v>26</v>
      </c>
      <c r="B14" s="934">
        <v>132</v>
      </c>
      <c r="C14" s="962">
        <v>2.9</v>
      </c>
      <c r="D14" s="962">
        <v>3.2</v>
      </c>
      <c r="E14" s="962">
        <v>1.5</v>
      </c>
      <c r="F14" s="962">
        <v>2.8</v>
      </c>
      <c r="G14" s="962">
        <v>3.4</v>
      </c>
      <c r="H14" s="962">
        <v>2.5</v>
      </c>
      <c r="I14" s="962">
        <v>2.9</v>
      </c>
      <c r="J14" s="962">
        <v>2.7</v>
      </c>
      <c r="K14" s="962">
        <v>3.4</v>
      </c>
      <c r="L14" s="962">
        <v>1.8</v>
      </c>
      <c r="M14" s="981">
        <v>2.4</v>
      </c>
      <c r="N14" s="1049" t="s">
        <v>25</v>
      </c>
      <c r="O14" s="742"/>
      <c r="P14" s="742"/>
    </row>
    <row r="15" spans="1:16" ht="18" customHeight="1">
      <c r="A15" s="822" t="s">
        <v>28</v>
      </c>
      <c r="B15" s="934">
        <v>132</v>
      </c>
      <c r="C15" s="962">
        <v>2.8</v>
      </c>
      <c r="D15" s="962">
        <v>4.5</v>
      </c>
      <c r="E15" s="962">
        <v>1.5</v>
      </c>
      <c r="F15" s="962">
        <v>2.6</v>
      </c>
      <c r="G15" s="962">
        <v>3.4</v>
      </c>
      <c r="H15" s="962">
        <v>3</v>
      </c>
      <c r="I15" s="962">
        <v>3.2</v>
      </c>
      <c r="J15" s="962">
        <v>3.3</v>
      </c>
      <c r="K15" s="962">
        <v>5.0999999999999996</v>
      </c>
      <c r="L15" s="962">
        <v>2.6</v>
      </c>
      <c r="M15" s="981">
        <v>2.8</v>
      </c>
      <c r="N15" s="1049" t="s">
        <v>27</v>
      </c>
      <c r="O15" s="742"/>
      <c r="P15" s="742"/>
    </row>
    <row r="16" spans="1:16" ht="18" customHeight="1">
      <c r="A16" s="822" t="s">
        <v>30</v>
      </c>
      <c r="B16" s="934">
        <v>139</v>
      </c>
      <c r="C16" s="962">
        <v>2.6</v>
      </c>
      <c r="D16" s="962">
        <v>2.5</v>
      </c>
      <c r="E16" s="962">
        <v>1.6</v>
      </c>
      <c r="F16" s="962">
        <v>2.2999999999999998</v>
      </c>
      <c r="G16" s="962">
        <v>2.7</v>
      </c>
      <c r="H16" s="962">
        <v>2.6</v>
      </c>
      <c r="I16" s="962">
        <v>2.9</v>
      </c>
      <c r="J16" s="962">
        <v>2.8</v>
      </c>
      <c r="K16" s="962">
        <v>2.4</v>
      </c>
      <c r="L16" s="962">
        <v>2.6</v>
      </c>
      <c r="M16" s="981">
        <v>2.6</v>
      </c>
      <c r="N16" s="1049" t="s">
        <v>29</v>
      </c>
      <c r="O16" s="742"/>
      <c r="P16" s="742"/>
    </row>
    <row r="17" spans="1:16" ht="18" customHeight="1">
      <c r="A17" s="822" t="s">
        <v>32</v>
      </c>
      <c r="B17" s="934">
        <v>131</v>
      </c>
      <c r="C17" s="962">
        <v>2.2999999999999998</v>
      </c>
      <c r="D17" s="962">
        <v>4.0999999999999996</v>
      </c>
      <c r="E17" s="962">
        <v>1.7</v>
      </c>
      <c r="F17" s="962">
        <v>2.7</v>
      </c>
      <c r="G17" s="962">
        <v>3.2</v>
      </c>
      <c r="H17" s="962">
        <v>2.8</v>
      </c>
      <c r="I17" s="962">
        <v>3</v>
      </c>
      <c r="J17" s="962">
        <v>3.5</v>
      </c>
      <c r="K17" s="962">
        <v>2.4</v>
      </c>
      <c r="L17" s="962">
        <v>3.2</v>
      </c>
      <c r="M17" s="981">
        <v>2.8</v>
      </c>
      <c r="N17" s="1049" t="s">
        <v>31</v>
      </c>
      <c r="O17" s="742"/>
      <c r="P17" s="742"/>
    </row>
    <row r="18" spans="1:16" ht="18" customHeight="1">
      <c r="A18" s="822" t="s">
        <v>34</v>
      </c>
      <c r="B18" s="934">
        <v>130</v>
      </c>
      <c r="C18" s="962">
        <v>2.7</v>
      </c>
      <c r="D18" s="962">
        <v>2.6</v>
      </c>
      <c r="E18" s="962">
        <v>1.5</v>
      </c>
      <c r="F18" s="962">
        <v>2.8</v>
      </c>
      <c r="G18" s="962">
        <v>3.1</v>
      </c>
      <c r="H18" s="962">
        <v>3.7</v>
      </c>
      <c r="I18" s="962">
        <v>2.7</v>
      </c>
      <c r="J18" s="962">
        <v>3.4</v>
      </c>
      <c r="K18" s="962">
        <v>2.7</v>
      </c>
      <c r="L18" s="962">
        <v>2.1</v>
      </c>
      <c r="M18" s="981">
        <v>2.6</v>
      </c>
      <c r="N18" s="1049" t="s">
        <v>33</v>
      </c>
      <c r="O18" s="742"/>
      <c r="P18" s="742"/>
    </row>
    <row r="19" spans="1:16" ht="18" customHeight="1">
      <c r="A19" s="47" t="s">
        <v>51</v>
      </c>
      <c r="B19" s="935"/>
      <c r="C19" s="936">
        <v>3.1</v>
      </c>
      <c r="D19" s="936">
        <v>5</v>
      </c>
      <c r="E19" s="936">
        <v>1.6</v>
      </c>
      <c r="F19" s="936">
        <v>2.7</v>
      </c>
      <c r="G19" s="874">
        <v>3.3</v>
      </c>
      <c r="H19" s="936">
        <v>2.9</v>
      </c>
      <c r="I19" s="936">
        <v>3</v>
      </c>
      <c r="J19" s="936">
        <v>3.3</v>
      </c>
      <c r="K19" s="936">
        <v>3.2</v>
      </c>
      <c r="L19" s="936">
        <v>2.7</v>
      </c>
      <c r="M19" s="936">
        <v>2.8</v>
      </c>
      <c r="N19" s="1050" t="s">
        <v>52</v>
      </c>
      <c r="O19" s="742"/>
      <c r="P19" s="742"/>
    </row>
    <row r="20" spans="1:16" s="818" customFormat="1" ht="5.0999999999999996" customHeight="1">
      <c r="A20" s="43"/>
      <c r="B20" s="44"/>
      <c r="C20" s="201"/>
      <c r="D20" s="201"/>
      <c r="E20" s="201"/>
      <c r="F20" s="201"/>
      <c r="G20" s="60"/>
      <c r="H20" s="60"/>
      <c r="I20" s="60"/>
      <c r="J20" s="60"/>
      <c r="K20" s="60"/>
      <c r="L20" s="60"/>
      <c r="M20" s="60"/>
    </row>
  </sheetData>
  <mergeCells count="8">
    <mergeCell ref="A1:N1"/>
    <mergeCell ref="A2:N2"/>
    <mergeCell ref="A4:A6"/>
    <mergeCell ref="B4:B5"/>
    <mergeCell ref="C4:G4"/>
    <mergeCell ref="H4:L4"/>
    <mergeCell ref="N4:N6"/>
    <mergeCell ref="M4:M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N35"/>
  <sheetViews>
    <sheetView rightToLeft="1" view="pageBreakPreview" topLeftCell="A7" zoomScaleSheetLayoutView="100" workbookViewId="0">
      <selection activeCell="H11" sqref="H11"/>
    </sheetView>
  </sheetViews>
  <sheetFormatPr defaultColWidth="9" defaultRowHeight="14.25"/>
  <cols>
    <col min="1" max="1" width="11.125" style="17" customWidth="1"/>
    <col min="2" max="2" width="5.625" style="17" customWidth="1"/>
    <col min="3" max="3" width="7.375" style="17" customWidth="1"/>
    <col min="4" max="4" width="9.375" style="17" customWidth="1"/>
    <col min="5" max="5" width="9.625" style="17" customWidth="1"/>
    <col min="6" max="6" width="9.875" style="17" bestFit="1" customWidth="1"/>
    <col min="7" max="7" width="11.25" style="17" bestFit="1" customWidth="1"/>
    <col min="8" max="8" width="5.625" style="17" customWidth="1"/>
    <col min="9" max="9" width="12.875" style="17" customWidth="1"/>
    <col min="10" max="16384" width="9" style="17"/>
  </cols>
  <sheetData>
    <row r="1" spans="1:14" ht="21" customHeight="1">
      <c r="A1" s="1102" t="s">
        <v>377</v>
      </c>
      <c r="B1" s="1102"/>
      <c r="C1" s="1102"/>
      <c r="D1" s="1102"/>
      <c r="E1" s="1102"/>
      <c r="F1" s="1102"/>
      <c r="G1" s="1102"/>
      <c r="H1" s="1102"/>
      <c r="I1" s="1102"/>
    </row>
    <row r="2" spans="1:14" ht="20.25" customHeight="1">
      <c r="A2" s="1129" t="s">
        <v>378</v>
      </c>
      <c r="B2" s="1129"/>
      <c r="C2" s="1129"/>
      <c r="D2" s="1129"/>
      <c r="E2" s="1129"/>
      <c r="F2" s="1129"/>
      <c r="G2" s="1129"/>
      <c r="H2" s="1129"/>
      <c r="I2" s="1129"/>
    </row>
    <row r="3" spans="1:14" ht="6" customHeight="1">
      <c r="A3" s="29"/>
    </row>
    <row r="4" spans="1:14" ht="18.75" customHeight="1">
      <c r="A4" s="1176" t="s">
        <v>169</v>
      </c>
      <c r="B4" s="1177"/>
      <c r="C4" s="1172" t="s">
        <v>79</v>
      </c>
      <c r="D4" s="1174" t="s">
        <v>306</v>
      </c>
      <c r="E4" s="1174" t="s">
        <v>205</v>
      </c>
      <c r="F4" s="1174" t="s">
        <v>83</v>
      </c>
      <c r="G4" s="1131" t="s">
        <v>305</v>
      </c>
      <c r="H4" s="1182" t="s">
        <v>85</v>
      </c>
      <c r="I4" s="1106"/>
    </row>
    <row r="5" spans="1:14" ht="2.25" customHeight="1">
      <c r="A5" s="1178"/>
      <c r="B5" s="1179"/>
      <c r="C5" s="1173"/>
      <c r="D5" s="1175"/>
      <c r="E5" s="1175"/>
      <c r="F5" s="1175"/>
      <c r="G5" s="1132"/>
      <c r="H5" s="1183"/>
      <c r="I5" s="1136"/>
    </row>
    <row r="6" spans="1:14" ht="25.5" customHeight="1">
      <c r="A6" s="1180"/>
      <c r="B6" s="1181"/>
      <c r="C6" s="781" t="s">
        <v>80</v>
      </c>
      <c r="D6" s="781" t="s">
        <v>81</v>
      </c>
      <c r="E6" s="781" t="s">
        <v>82</v>
      </c>
      <c r="F6" s="751" t="s">
        <v>84</v>
      </c>
      <c r="G6" s="733" t="s">
        <v>304</v>
      </c>
      <c r="H6" s="1184"/>
      <c r="I6" s="1185"/>
    </row>
    <row r="7" spans="1:14" ht="18" customHeight="1">
      <c r="A7" s="1162" t="s">
        <v>263</v>
      </c>
      <c r="B7" s="1163"/>
      <c r="C7" s="878">
        <f>C12+C17+C22+C27</f>
        <v>130</v>
      </c>
      <c r="D7" s="885">
        <v>7404</v>
      </c>
      <c r="E7" s="885">
        <v>16252</v>
      </c>
      <c r="F7" s="885">
        <f>F8+F9+F10+F11</f>
        <v>653744</v>
      </c>
      <c r="G7" s="886">
        <f>G8+G9+G10+G11</f>
        <v>1833687</v>
      </c>
      <c r="H7" s="1164" t="s">
        <v>204</v>
      </c>
      <c r="I7" s="1165"/>
    </row>
    <row r="8" spans="1:14" ht="18" customHeight="1">
      <c r="A8" s="67" t="s">
        <v>86</v>
      </c>
      <c r="B8" s="60" t="s">
        <v>87</v>
      </c>
      <c r="C8" s="879">
        <f t="shared" ref="C8:C11" si="0">C13+C18+C23+C28</f>
        <v>125</v>
      </c>
      <c r="D8" s="887">
        <v>7323</v>
      </c>
      <c r="E8" s="887">
        <v>16481</v>
      </c>
      <c r="F8" s="887">
        <f t="shared" ref="F8:G8" si="1">F13+F18+F23+F28</f>
        <v>133965</v>
      </c>
      <c r="G8" s="888">
        <f t="shared" si="1"/>
        <v>413599</v>
      </c>
      <c r="H8" s="1051" t="s">
        <v>87</v>
      </c>
      <c r="I8" s="1052"/>
    </row>
    <row r="9" spans="1:14" ht="18" customHeight="1">
      <c r="A9" s="136"/>
      <c r="B9" s="60" t="s">
        <v>88</v>
      </c>
      <c r="C9" s="879">
        <f t="shared" si="0"/>
        <v>128</v>
      </c>
      <c r="D9" s="887">
        <v>7415</v>
      </c>
      <c r="E9" s="887">
        <v>16265</v>
      </c>
      <c r="F9" s="887">
        <f t="shared" ref="F9:G11" si="2">F14+F19+F24+F29</f>
        <v>167457</v>
      </c>
      <c r="G9" s="888">
        <f t="shared" si="2"/>
        <v>480291</v>
      </c>
      <c r="H9" s="1051" t="s">
        <v>88</v>
      </c>
      <c r="I9" s="1053"/>
    </row>
    <row r="10" spans="1:14" ht="18" customHeight="1">
      <c r="A10" s="136"/>
      <c r="B10" s="60" t="s">
        <v>89</v>
      </c>
      <c r="C10" s="879">
        <f t="shared" si="0"/>
        <v>132</v>
      </c>
      <c r="D10" s="887">
        <v>7306</v>
      </c>
      <c r="E10" s="887">
        <v>15888</v>
      </c>
      <c r="F10" s="887">
        <f t="shared" si="2"/>
        <v>146148</v>
      </c>
      <c r="G10" s="888">
        <f t="shared" si="2"/>
        <v>384643</v>
      </c>
      <c r="H10" s="1051" t="s">
        <v>89</v>
      </c>
      <c r="I10" s="1053"/>
    </row>
    <row r="11" spans="1:14" ht="18" customHeight="1">
      <c r="A11" s="136"/>
      <c r="B11" s="60" t="s">
        <v>90</v>
      </c>
      <c r="C11" s="879">
        <f t="shared" si="0"/>
        <v>130</v>
      </c>
      <c r="D11" s="887">
        <v>7570</v>
      </c>
      <c r="E11" s="887">
        <v>16375</v>
      </c>
      <c r="F11" s="887">
        <f t="shared" si="2"/>
        <v>206174</v>
      </c>
      <c r="G11" s="888">
        <f t="shared" si="2"/>
        <v>555154</v>
      </c>
      <c r="H11" s="1051" t="s">
        <v>90</v>
      </c>
      <c r="I11" s="1053"/>
    </row>
    <row r="12" spans="1:14" ht="18" customHeight="1">
      <c r="A12" s="743" t="s">
        <v>99</v>
      </c>
      <c r="B12" s="817"/>
      <c r="C12" s="884">
        <v>27</v>
      </c>
      <c r="D12" s="887">
        <v>529</v>
      </c>
      <c r="E12" s="887">
        <v>1412</v>
      </c>
      <c r="F12" s="891">
        <f>F13+F15+F16+F14</f>
        <v>59631</v>
      </c>
      <c r="G12" s="892">
        <f>G13+G15+G16+G14</f>
        <v>97525</v>
      </c>
      <c r="H12" s="1168" t="s">
        <v>91</v>
      </c>
      <c r="I12" s="1169"/>
    </row>
    <row r="13" spans="1:14" ht="18" customHeight="1">
      <c r="A13" s="743" t="s">
        <v>86</v>
      </c>
      <c r="B13" s="815" t="s">
        <v>87</v>
      </c>
      <c r="C13" s="881">
        <v>27</v>
      </c>
      <c r="D13" s="889">
        <v>525</v>
      </c>
      <c r="E13" s="889">
        <v>1408</v>
      </c>
      <c r="F13" s="889">
        <v>8206</v>
      </c>
      <c r="G13" s="890">
        <v>14762</v>
      </c>
      <c r="H13" s="1054" t="s">
        <v>87</v>
      </c>
      <c r="I13" s="1053"/>
      <c r="N13" s="17" t="s">
        <v>407</v>
      </c>
    </row>
    <row r="14" spans="1:14" ht="18" customHeight="1">
      <c r="A14" s="42"/>
      <c r="B14" s="815" t="s">
        <v>92</v>
      </c>
      <c r="C14" s="881">
        <v>28</v>
      </c>
      <c r="D14" s="889">
        <v>528</v>
      </c>
      <c r="E14" s="889">
        <v>1412</v>
      </c>
      <c r="F14" s="889">
        <v>15438</v>
      </c>
      <c r="G14" s="890">
        <v>24674</v>
      </c>
      <c r="H14" s="1054" t="s">
        <v>92</v>
      </c>
      <c r="I14" s="1055"/>
    </row>
    <row r="15" spans="1:14" ht="18" customHeight="1">
      <c r="A15" s="42"/>
      <c r="B15" s="815" t="s">
        <v>93</v>
      </c>
      <c r="C15" s="881">
        <v>27</v>
      </c>
      <c r="D15" s="889">
        <v>512</v>
      </c>
      <c r="E15" s="889">
        <v>1389</v>
      </c>
      <c r="F15" s="889">
        <v>25819</v>
      </c>
      <c r="G15" s="890">
        <v>40651</v>
      </c>
      <c r="H15" s="1054" t="s">
        <v>93</v>
      </c>
      <c r="I15" s="1055"/>
    </row>
    <row r="16" spans="1:14" ht="18" customHeight="1">
      <c r="A16" s="42"/>
      <c r="B16" s="815" t="s">
        <v>94</v>
      </c>
      <c r="C16" s="881">
        <v>27</v>
      </c>
      <c r="D16" s="889">
        <v>550</v>
      </c>
      <c r="E16" s="889">
        <v>1441</v>
      </c>
      <c r="F16" s="889">
        <v>10168</v>
      </c>
      <c r="G16" s="890">
        <v>17438</v>
      </c>
      <c r="H16" s="1054" t="s">
        <v>94</v>
      </c>
      <c r="I16" s="1055"/>
    </row>
    <row r="17" spans="1:9" ht="18" customHeight="1">
      <c r="A17" s="749" t="s">
        <v>323</v>
      </c>
      <c r="B17" s="816"/>
      <c r="C17" s="884">
        <v>38</v>
      </c>
      <c r="D17" s="891">
        <v>1677</v>
      </c>
      <c r="E17" s="891">
        <v>3452</v>
      </c>
      <c r="F17" s="891">
        <f>F18+F20+F21+F19</f>
        <v>61015</v>
      </c>
      <c r="G17" s="892">
        <f>G18+G20+G21+G19</f>
        <v>185947</v>
      </c>
      <c r="H17" s="1166" t="s">
        <v>324</v>
      </c>
      <c r="I17" s="1167"/>
    </row>
    <row r="18" spans="1:9" ht="18" customHeight="1">
      <c r="A18" s="42"/>
      <c r="B18" s="815" t="s">
        <v>87</v>
      </c>
      <c r="C18" s="881">
        <v>35</v>
      </c>
      <c r="D18" s="889">
        <v>1606</v>
      </c>
      <c r="E18" s="889">
        <v>3467</v>
      </c>
      <c r="F18" s="889">
        <v>6771</v>
      </c>
      <c r="G18" s="890">
        <v>34342</v>
      </c>
      <c r="H18" s="1054" t="s">
        <v>95</v>
      </c>
      <c r="I18" s="1055"/>
    </row>
    <row r="19" spans="1:9" ht="18" customHeight="1">
      <c r="A19" s="42"/>
      <c r="B19" s="815" t="s">
        <v>92</v>
      </c>
      <c r="C19" s="882">
        <v>37</v>
      </c>
      <c r="D19" s="889">
        <v>1703</v>
      </c>
      <c r="E19" s="889">
        <v>3455</v>
      </c>
      <c r="F19" s="889">
        <v>9263</v>
      </c>
      <c r="G19" s="890">
        <v>39540</v>
      </c>
      <c r="H19" s="1054" t="s">
        <v>92</v>
      </c>
      <c r="I19" s="1055"/>
    </row>
    <row r="20" spans="1:9" ht="18" customHeight="1">
      <c r="A20" s="42"/>
      <c r="B20" s="815" t="s">
        <v>93</v>
      </c>
      <c r="C20" s="882">
        <v>38</v>
      </c>
      <c r="D20" s="889">
        <v>1698</v>
      </c>
      <c r="E20" s="889">
        <v>3468</v>
      </c>
      <c r="F20" s="889">
        <v>17125</v>
      </c>
      <c r="G20" s="890">
        <v>50929</v>
      </c>
      <c r="H20" s="1054" t="s">
        <v>93</v>
      </c>
      <c r="I20" s="1055"/>
    </row>
    <row r="21" spans="1:9" ht="18" customHeight="1">
      <c r="A21" s="42"/>
      <c r="B21" s="815" t="s">
        <v>94</v>
      </c>
      <c r="C21" s="882">
        <v>38</v>
      </c>
      <c r="D21" s="889">
        <v>1703</v>
      </c>
      <c r="E21" s="889">
        <v>3419</v>
      </c>
      <c r="F21" s="889">
        <v>27856</v>
      </c>
      <c r="G21" s="890">
        <v>61136</v>
      </c>
      <c r="H21" s="1054" t="s">
        <v>94</v>
      </c>
      <c r="I21" s="1055"/>
    </row>
    <row r="22" spans="1:9" ht="18" customHeight="1">
      <c r="A22" s="42" t="s">
        <v>350</v>
      </c>
      <c r="B22" s="817"/>
      <c r="C22" s="884">
        <v>21</v>
      </c>
      <c r="D22" s="891">
        <v>1425</v>
      </c>
      <c r="E22" s="891">
        <v>3153</v>
      </c>
      <c r="F22" s="891">
        <f>F23+F25+F26+F24</f>
        <v>121326</v>
      </c>
      <c r="G22" s="892">
        <f>G23+G25+G26+G24</f>
        <v>357852</v>
      </c>
      <c r="H22" s="1168" t="s">
        <v>354</v>
      </c>
      <c r="I22" s="1169"/>
    </row>
    <row r="23" spans="1:9" ht="18" customHeight="1">
      <c r="A23" s="42"/>
      <c r="B23" s="815" t="s">
        <v>95</v>
      </c>
      <c r="C23" s="882">
        <v>20</v>
      </c>
      <c r="D23" s="889">
        <v>1433</v>
      </c>
      <c r="E23" s="889">
        <v>3375</v>
      </c>
      <c r="F23" s="889">
        <v>25622</v>
      </c>
      <c r="G23" s="890">
        <v>77093</v>
      </c>
      <c r="H23" s="1054" t="s">
        <v>95</v>
      </c>
      <c r="I23" s="1055"/>
    </row>
    <row r="24" spans="1:9" ht="18" customHeight="1">
      <c r="A24" s="42"/>
      <c r="B24" s="815" t="s">
        <v>92</v>
      </c>
      <c r="C24" s="881">
        <v>20</v>
      </c>
      <c r="D24" s="889">
        <v>1461</v>
      </c>
      <c r="E24" s="889">
        <v>3241</v>
      </c>
      <c r="F24" s="889">
        <v>28949</v>
      </c>
      <c r="G24" s="890">
        <v>86065</v>
      </c>
      <c r="H24" s="1054" t="s">
        <v>92</v>
      </c>
      <c r="I24" s="1055"/>
    </row>
    <row r="25" spans="1:9" ht="18" customHeight="1">
      <c r="A25" s="42"/>
      <c r="B25" s="815" t="s">
        <v>93</v>
      </c>
      <c r="C25" s="882">
        <v>21</v>
      </c>
      <c r="D25" s="889">
        <v>1343</v>
      </c>
      <c r="E25" s="889">
        <v>2850</v>
      </c>
      <c r="F25" s="889">
        <v>33283</v>
      </c>
      <c r="G25" s="890">
        <v>96170</v>
      </c>
      <c r="H25" s="1054" t="s">
        <v>93</v>
      </c>
      <c r="I25" s="1055"/>
    </row>
    <row r="26" spans="1:9" ht="18" customHeight="1">
      <c r="A26" s="42"/>
      <c r="B26" s="815" t="s">
        <v>94</v>
      </c>
      <c r="C26" s="882">
        <v>21</v>
      </c>
      <c r="D26" s="889">
        <v>1464</v>
      </c>
      <c r="E26" s="889">
        <v>3144</v>
      </c>
      <c r="F26" s="889">
        <v>33472</v>
      </c>
      <c r="G26" s="890">
        <v>98524</v>
      </c>
      <c r="H26" s="1054" t="s">
        <v>94</v>
      </c>
      <c r="I26" s="1055"/>
    </row>
    <row r="27" spans="1:9" ht="18" customHeight="1">
      <c r="A27" s="42" t="s">
        <v>97</v>
      </c>
      <c r="B27" s="817"/>
      <c r="C27" s="884">
        <v>44</v>
      </c>
      <c r="D27" s="891">
        <v>3772</v>
      </c>
      <c r="E27" s="891">
        <v>8235</v>
      </c>
      <c r="F27" s="891">
        <f>F28+F30+F31+F29</f>
        <v>411772</v>
      </c>
      <c r="G27" s="892">
        <f>G28+G30+G31+G29</f>
        <v>1192363</v>
      </c>
      <c r="H27" s="1166" t="s">
        <v>98</v>
      </c>
      <c r="I27" s="1167"/>
    </row>
    <row r="28" spans="1:9" ht="18" customHeight="1">
      <c r="A28" s="42"/>
      <c r="B28" s="815" t="s">
        <v>95</v>
      </c>
      <c r="C28" s="882">
        <v>43</v>
      </c>
      <c r="D28" s="889">
        <v>3760</v>
      </c>
      <c r="E28" s="889">
        <v>8232</v>
      </c>
      <c r="F28" s="889">
        <v>93366</v>
      </c>
      <c r="G28" s="890">
        <v>287402</v>
      </c>
      <c r="H28" s="1054" t="s">
        <v>95</v>
      </c>
      <c r="I28" s="1055"/>
    </row>
    <row r="29" spans="1:9" ht="18" customHeight="1">
      <c r="A29" s="42"/>
      <c r="B29" s="815" t="s">
        <v>92</v>
      </c>
      <c r="C29" s="882">
        <v>43</v>
      </c>
      <c r="D29" s="889">
        <v>3722</v>
      </c>
      <c r="E29" s="889">
        <v>8156</v>
      </c>
      <c r="F29" s="889">
        <v>113807</v>
      </c>
      <c r="G29" s="890">
        <v>330012</v>
      </c>
      <c r="H29" s="1054" t="s">
        <v>92</v>
      </c>
      <c r="I29" s="1055"/>
    </row>
    <row r="30" spans="1:9" ht="18" customHeight="1">
      <c r="A30" s="42"/>
      <c r="B30" s="815" t="s">
        <v>93</v>
      </c>
      <c r="C30" s="881">
        <v>46</v>
      </c>
      <c r="D30" s="889">
        <v>3753</v>
      </c>
      <c r="E30" s="889">
        <v>8181</v>
      </c>
      <c r="F30" s="889">
        <v>69921</v>
      </c>
      <c r="G30" s="890">
        <v>196893</v>
      </c>
      <c r="H30" s="1054" t="s">
        <v>93</v>
      </c>
      <c r="I30" s="1055"/>
    </row>
    <row r="31" spans="1:9" ht="18" customHeight="1">
      <c r="A31" s="233"/>
      <c r="B31" s="230" t="s">
        <v>94</v>
      </c>
      <c r="C31" s="883">
        <v>44</v>
      </c>
      <c r="D31" s="893">
        <v>3853</v>
      </c>
      <c r="E31" s="893">
        <v>8371</v>
      </c>
      <c r="F31" s="893">
        <v>134678</v>
      </c>
      <c r="G31" s="894">
        <v>378056</v>
      </c>
      <c r="H31" s="1056" t="s">
        <v>94</v>
      </c>
      <c r="I31" s="1057"/>
    </row>
    <row r="32" spans="1:9" ht="17.25" customHeight="1">
      <c r="A32" s="774" t="s">
        <v>206</v>
      </c>
      <c r="B32" s="774"/>
      <c r="C32" s="774"/>
      <c r="D32" s="774"/>
      <c r="E32" s="774"/>
      <c r="F32" s="1171" t="s">
        <v>208</v>
      </c>
      <c r="G32" s="1171"/>
      <c r="H32" s="1171"/>
      <c r="I32" s="1171"/>
    </row>
    <row r="33" spans="1:9" ht="16.5" customHeight="1">
      <c r="A33" s="774" t="s">
        <v>207</v>
      </c>
      <c r="B33" s="774"/>
      <c r="C33" s="774"/>
      <c r="D33" s="774"/>
      <c r="E33" s="782"/>
      <c r="F33" s="1171" t="s">
        <v>209</v>
      </c>
      <c r="G33" s="1171"/>
      <c r="H33" s="1171"/>
      <c r="I33" s="1171"/>
    </row>
    <row r="34" spans="1:9">
      <c r="A34" s="773" t="s">
        <v>320</v>
      </c>
      <c r="B34" s="773"/>
      <c r="C34" s="773"/>
      <c r="D34" s="773"/>
      <c r="E34" s="783"/>
      <c r="F34" s="1170" t="s">
        <v>334</v>
      </c>
      <c r="G34" s="1170"/>
      <c r="H34" s="1170"/>
      <c r="I34" s="1170"/>
    </row>
    <row r="35" spans="1:9" ht="6.75" customHeight="1"/>
  </sheetData>
  <mergeCells count="18">
    <mergeCell ref="A1:I1"/>
    <mergeCell ref="A2:I2"/>
    <mergeCell ref="C4:C5"/>
    <mergeCell ref="D4:D5"/>
    <mergeCell ref="E4:E5"/>
    <mergeCell ref="F4:F5"/>
    <mergeCell ref="G4:G5"/>
    <mergeCell ref="A4:B6"/>
    <mergeCell ref="H4:I6"/>
    <mergeCell ref="A7:B7"/>
    <mergeCell ref="H7:I7"/>
    <mergeCell ref="H17:I17"/>
    <mergeCell ref="H12:I12"/>
    <mergeCell ref="F34:I34"/>
    <mergeCell ref="H22:I22"/>
    <mergeCell ref="H27:I27"/>
    <mergeCell ref="F33:I33"/>
    <mergeCell ref="F32:I32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portrait" r:id="rId1"/>
  <headerFooter>
    <oddHeader>&amp;L&amp;8PCBS: Hotel Activities in the West Bank (Annual Bulletin, 2018)&amp;R&amp;1&amp;K00+000ء&amp;8&amp;K01+000PCBS: النشاط الفندقي في الضفة الغربية (النشرة السنوية، 2018)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26</vt:i4>
      </vt:variant>
    </vt:vector>
  </HeadingPairs>
  <TitlesOfParts>
    <vt:vector size="73" baseType="lpstr">
      <vt:lpstr>tab1-1</vt:lpstr>
      <vt:lpstr>tab1-2</vt:lpstr>
      <vt:lpstr>tab1-3</vt:lpstr>
      <vt:lpstr>tab1-4 </vt:lpstr>
      <vt:lpstr>tab1-5</vt:lpstr>
      <vt:lpstr>tab1-6</vt:lpstr>
      <vt:lpstr>tab1-7</vt:lpstr>
      <vt:lpstr>tab1-8</vt:lpstr>
      <vt:lpstr>tab2-1</vt:lpstr>
      <vt:lpstr>tab2-1(cont)</vt:lpstr>
      <vt:lpstr>tab2-2 </vt:lpstr>
      <vt:lpstr>3-2</vt:lpstr>
      <vt:lpstr>2-4</vt:lpstr>
      <vt:lpstr>2-5</vt:lpstr>
      <vt:lpstr>2-6</vt:lpstr>
      <vt:lpstr>2-6(cont)</vt:lpstr>
      <vt:lpstr>2-7</vt:lpstr>
      <vt:lpstr>2-7(cont)</vt:lpstr>
      <vt:lpstr>2-8</vt:lpstr>
      <vt:lpstr>2-8(cont)</vt:lpstr>
      <vt:lpstr>2-9</vt:lpstr>
      <vt:lpstr>2-9(cont)</vt:lpstr>
      <vt:lpstr>2-10</vt:lpstr>
      <vt:lpstr>2-10(cont)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'2-8'!OLE_LINK16</vt:lpstr>
      <vt:lpstr>'2-8'!OLE_LINK7</vt:lpstr>
      <vt:lpstr>'2-10'!Print_Area</vt:lpstr>
      <vt:lpstr>'2-10(cont)'!Print_Area</vt:lpstr>
      <vt:lpstr>'2-4'!Print_Area</vt:lpstr>
      <vt:lpstr>'2-5'!Print_Area</vt:lpstr>
      <vt:lpstr>'2-6'!Print_Area</vt:lpstr>
      <vt:lpstr>'2-6(cont)'!Print_Area</vt:lpstr>
      <vt:lpstr>'2-7'!Print_Area</vt:lpstr>
      <vt:lpstr>'2-7(cont)'!Print_Area</vt:lpstr>
      <vt:lpstr>'2-8'!Print_Area</vt:lpstr>
      <vt:lpstr>'2-8(cont)'!Print_Area</vt:lpstr>
      <vt:lpstr>'2-9'!Print_Area</vt:lpstr>
      <vt:lpstr>'2-9(cont)'!Print_Area</vt:lpstr>
      <vt:lpstr>'3-2'!Print_Area</vt:lpstr>
      <vt:lpstr>'tab1-1'!Print_Area</vt:lpstr>
      <vt:lpstr>'tab1-2'!Print_Area</vt:lpstr>
      <vt:lpstr>'tab1-3'!Print_Area</vt:lpstr>
      <vt:lpstr>'tab1-4 '!Print_Area</vt:lpstr>
      <vt:lpstr>'tab1-5'!Print_Area</vt:lpstr>
      <vt:lpstr>'tab1-6'!Print_Area</vt:lpstr>
      <vt:lpstr>'tab1-7'!Print_Area</vt:lpstr>
      <vt:lpstr>'tab1-8'!Print_Area</vt:lpstr>
      <vt:lpstr>'tab2-1'!Print_Area</vt:lpstr>
      <vt:lpstr>'tab2-1(cont)'!Print_Area</vt:lpstr>
      <vt:lpstr>'tab2-2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bbader</dc:creator>
  <cp:lastModifiedBy>ialrifai</cp:lastModifiedBy>
  <cp:lastPrinted>2019-06-26T08:24:18Z</cp:lastPrinted>
  <dcterms:created xsi:type="dcterms:W3CDTF">2011-07-04T10:36:14Z</dcterms:created>
  <dcterms:modified xsi:type="dcterms:W3CDTF">2019-11-19T08:49:59Z</dcterms:modified>
</cp:coreProperties>
</file>