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A\Worksht\Process\2020\PUB 2020\النهائي بعد الملاحظات\"/>
    </mc:Choice>
  </mc:AlternateContent>
  <bookViews>
    <workbookView xWindow="-15" yWindow="-15" windowWidth="15375" windowHeight="9510" tabRatio="820" activeTab="5"/>
  </bookViews>
  <sheets>
    <sheet name="P1 PL" sheetId="2" r:id="rId1"/>
    <sheet name="p1 rwb" sheetId="16" r:id="rId2"/>
    <sheet name="P1 Gaza" sheetId="4" r:id="rId3"/>
    <sheet name="P2 Pl" sheetId="15" r:id="rId4"/>
    <sheet name="P2 wb" sheetId="17" r:id="rId5"/>
    <sheet name="P2 gaza" sheetId="18" r:id="rId6"/>
    <sheet name="B1 PL" sheetId="5" r:id="rId7"/>
    <sheet name="B1 WB" sheetId="19" r:id="rId8"/>
    <sheet name="B1 gaza" sheetId="20" r:id="rId9"/>
    <sheet name="EX PLT " sheetId="6" r:id="rId10"/>
    <sheet name="EXP WB" sheetId="10" r:id="rId11"/>
    <sheet name="EXP Gaza" sheetId="11" r:id="rId12"/>
    <sheet name="Maj" sheetId="12" r:id="rId13"/>
    <sheet name="Maj (2)" sheetId="14" r:id="rId14"/>
    <sheet name="Maj (3)" sheetId="21" r:id="rId15"/>
  </sheets>
  <definedNames>
    <definedName name="_xlnm.Print_Area" localSheetId="8">'B1 gaza'!$A$1:$D$30</definedName>
    <definedName name="_xlnm.Print_Area" localSheetId="6">'B1 PL'!$A$1:$D$31</definedName>
    <definedName name="_xlnm.Print_Area" localSheetId="7">'B1 WB'!$A$1:$D$31</definedName>
    <definedName name="_xlnm.Print_Area" localSheetId="9">'EX PLT '!$A$1:$D$25</definedName>
    <definedName name="_xlnm.Print_Area" localSheetId="11">'EXP Gaza'!$A$1:$D$24</definedName>
    <definedName name="_xlnm.Print_Area" localSheetId="10">'EXP WB'!$A$1:$D$25</definedName>
    <definedName name="_xlnm.Print_Area" localSheetId="12">Maj!$A$1:$D$33</definedName>
    <definedName name="_xlnm.Print_Area" localSheetId="13">'Maj (2)'!$A$1:$D$14</definedName>
    <definedName name="_xlnm.Print_Area" localSheetId="14">'Maj (3)'!$A$1:$D$18</definedName>
    <definedName name="_xlnm.Print_Area" localSheetId="2">'P1 Gaza'!$A$1:$D$30</definedName>
    <definedName name="_xlnm.Print_Area" localSheetId="0">'P1 PL'!$A$1:$D$31</definedName>
    <definedName name="_xlnm.Print_Area" localSheetId="1">'p1 rwb'!$A$1:$D$31</definedName>
    <definedName name="_xlnm.Print_Area" localSheetId="5">'P2 gaza'!$A$1:$D$30</definedName>
    <definedName name="_xlnm.Print_Area" localSheetId="3">'P2 Pl'!$A$1:$D$31</definedName>
    <definedName name="_xlnm.Print_Area" localSheetId="4">'P2 wb'!$A$1:$D$31</definedName>
  </definedNames>
  <calcPr calcId="162913"/>
</workbook>
</file>

<file path=xl/calcChain.xml><?xml version="1.0" encoding="utf-8"?>
<calcChain xmlns="http://schemas.openxmlformats.org/spreadsheetml/2006/main">
  <c r="K7" i="5" l="1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6" i="5"/>
  <c r="M14" i="12"/>
  <c r="M13" i="12"/>
  <c r="M12" i="12"/>
  <c r="M11" i="12"/>
  <c r="M10" i="12"/>
  <c r="M9" i="12"/>
  <c r="M8" i="12"/>
  <c r="M7" i="12"/>
  <c r="F8" i="21"/>
  <c r="F9" i="21"/>
  <c r="F7" i="21"/>
  <c r="M6" i="12"/>
  <c r="F30" i="20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6" i="5"/>
  <c r="E7" i="15"/>
  <c r="F7" i="15"/>
  <c r="E8" i="15"/>
  <c r="F8" i="15"/>
  <c r="E9" i="15"/>
  <c r="F9" i="15"/>
  <c r="E10" i="15"/>
  <c r="F10" i="15"/>
  <c r="E11" i="15"/>
  <c r="F11" i="15"/>
  <c r="E12" i="15"/>
  <c r="F12" i="15"/>
  <c r="E13" i="15"/>
  <c r="F13" i="15"/>
  <c r="E14" i="15"/>
  <c r="F14" i="15"/>
  <c r="E15" i="15"/>
  <c r="F15" i="15"/>
  <c r="E16" i="15"/>
  <c r="F16" i="15"/>
  <c r="E17" i="15"/>
  <c r="F17" i="15"/>
  <c r="E18" i="15"/>
  <c r="F18" i="15"/>
  <c r="E19" i="15"/>
  <c r="F19" i="15"/>
  <c r="E20" i="15"/>
  <c r="F20" i="15"/>
  <c r="E21" i="15"/>
  <c r="F21" i="15"/>
  <c r="E22" i="15"/>
  <c r="F22" i="15"/>
  <c r="E23" i="15"/>
  <c r="F23" i="15"/>
  <c r="E24" i="15"/>
  <c r="F24" i="15"/>
  <c r="E25" i="15"/>
  <c r="F25" i="15"/>
  <c r="E26" i="15"/>
  <c r="F26" i="15"/>
  <c r="E27" i="15"/>
  <c r="F27" i="15"/>
  <c r="E28" i="15"/>
  <c r="F28" i="15"/>
  <c r="E29" i="15"/>
  <c r="F29" i="15"/>
  <c r="E30" i="15"/>
  <c r="F30" i="15"/>
  <c r="F6" i="15"/>
  <c r="H6" i="14" l="1"/>
  <c r="G6" i="14"/>
  <c r="L24" i="12"/>
  <c r="K24" i="12"/>
  <c r="L6" i="12"/>
  <c r="K6" i="12"/>
  <c r="C34" i="11"/>
  <c r="B34" i="11"/>
  <c r="C34" i="10"/>
  <c r="B34" i="10"/>
  <c r="C34" i="6"/>
  <c r="B34" i="6"/>
  <c r="J6" i="12" l="1"/>
  <c r="J7" i="12"/>
  <c r="J8" i="12"/>
  <c r="J9" i="12"/>
  <c r="J24" i="12"/>
  <c r="J25" i="12"/>
  <c r="J26" i="12"/>
  <c r="J27" i="12"/>
  <c r="J6" i="14"/>
  <c r="J7" i="14"/>
  <c r="J8" i="14"/>
  <c r="J9" i="14"/>
  <c r="I9" i="14"/>
  <c r="I8" i="14"/>
  <c r="I7" i="14"/>
  <c r="I6" i="14"/>
  <c r="I27" i="12"/>
  <c r="I26" i="12"/>
  <c r="I25" i="12"/>
  <c r="I24" i="12"/>
  <c r="I9" i="12"/>
  <c r="I8" i="12"/>
  <c r="I7" i="12"/>
  <c r="I6" i="12"/>
  <c r="G7" i="12"/>
  <c r="H7" i="12"/>
  <c r="G8" i="12"/>
  <c r="H8" i="12"/>
  <c r="G9" i="12"/>
  <c r="H9" i="12"/>
  <c r="G10" i="12"/>
  <c r="H10" i="12"/>
  <c r="G11" i="12"/>
  <c r="H11" i="12"/>
  <c r="G12" i="12"/>
  <c r="H12" i="12"/>
  <c r="G13" i="12"/>
  <c r="H13" i="12"/>
  <c r="G14" i="12"/>
  <c r="H14" i="12"/>
  <c r="H6" i="12"/>
  <c r="G6" i="12"/>
  <c r="F13" i="12"/>
  <c r="E13" i="12"/>
  <c r="F6" i="12"/>
  <c r="E6" i="12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32" i="10"/>
  <c r="C33" i="10"/>
  <c r="B33" i="10"/>
  <c r="B32" i="10"/>
  <c r="C31" i="10"/>
  <c r="B31" i="10"/>
  <c r="C30" i="10"/>
  <c r="B30" i="10"/>
  <c r="C29" i="10"/>
  <c r="B29" i="10"/>
  <c r="C28" i="10"/>
  <c r="B28" i="10"/>
  <c r="C27" i="10"/>
  <c r="B27" i="10"/>
  <c r="F7" i="6"/>
  <c r="G7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G6" i="6"/>
  <c r="F6" i="6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6" i="20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6" i="19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G6" i="5"/>
  <c r="F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6" i="5"/>
  <c r="E6" i="15"/>
  <c r="C35" i="20"/>
  <c r="B35" i="20"/>
  <c r="C34" i="20"/>
  <c r="B34" i="20"/>
  <c r="C33" i="20"/>
  <c r="B33" i="20"/>
  <c r="C35" i="19"/>
  <c r="B35" i="19"/>
  <c r="C34" i="19"/>
  <c r="B34" i="19"/>
  <c r="C33" i="19"/>
  <c r="B33" i="19"/>
  <c r="C35" i="5"/>
  <c r="B35" i="5"/>
  <c r="C34" i="5"/>
  <c r="B34" i="5"/>
  <c r="C33" i="5"/>
  <c r="B33" i="5"/>
  <c r="C35" i="18"/>
  <c r="B35" i="18"/>
  <c r="C34" i="18"/>
  <c r="B34" i="18"/>
  <c r="C33" i="18"/>
  <c r="B33" i="18"/>
  <c r="C35" i="17"/>
  <c r="B35" i="17"/>
  <c r="C34" i="17"/>
  <c r="B34" i="17"/>
  <c r="C33" i="17"/>
  <c r="B33" i="17"/>
  <c r="C35" i="15"/>
  <c r="B35" i="15"/>
  <c r="C34" i="15"/>
  <c r="B34" i="15"/>
  <c r="C33" i="15"/>
  <c r="B33" i="15"/>
  <c r="C35" i="4"/>
  <c r="B35" i="4"/>
  <c r="C34" i="4"/>
  <c r="B34" i="4"/>
  <c r="C33" i="4"/>
  <c r="B33" i="4"/>
  <c r="C35" i="16"/>
  <c r="B35" i="16"/>
  <c r="C34" i="16"/>
  <c r="B34" i="16"/>
  <c r="C33" i="16"/>
  <c r="B33" i="16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F6" i="2"/>
  <c r="E6" i="2"/>
  <c r="C33" i="2"/>
  <c r="C34" i="2"/>
  <c r="C35" i="2"/>
  <c r="B35" i="2"/>
  <c r="B34" i="2"/>
  <c r="B33" i="2"/>
</calcChain>
</file>

<file path=xl/sharedStrings.xml><?xml version="1.0" encoding="utf-8"?>
<sst xmlns="http://schemas.openxmlformats.org/spreadsheetml/2006/main" count="760" uniqueCount="164">
  <si>
    <t>Economic Activity</t>
  </si>
  <si>
    <t>النشاط  الاقتصادي</t>
  </si>
  <si>
    <t>التعدين، الصناعة التحويلية والمياه والكهرباء</t>
  </si>
  <si>
    <t>التعدين واستغلال المحاجر</t>
  </si>
  <si>
    <t>Manufacturing</t>
  </si>
  <si>
    <t>Construction</t>
  </si>
  <si>
    <t>الإنشاءات</t>
  </si>
  <si>
    <t>Services</t>
  </si>
  <si>
    <t>الخدمات</t>
  </si>
  <si>
    <t>Education</t>
  </si>
  <si>
    <t>التعليم</t>
  </si>
  <si>
    <t>الصحة والعمل الاجتماعي</t>
  </si>
  <si>
    <t>الإدارة العامة والدفاع</t>
  </si>
  <si>
    <t>الخدمات المنزلية</t>
  </si>
  <si>
    <t>Customs Duties</t>
  </si>
  <si>
    <t>الرسوم الجمركية</t>
  </si>
  <si>
    <t>VAT on Imports, net</t>
  </si>
  <si>
    <t>صافي ضريبة القيمة المضافة على الواردات</t>
  </si>
  <si>
    <t>Gross Domestic Product</t>
  </si>
  <si>
    <t>الناتج المحلي الإجمالي</t>
  </si>
  <si>
    <t>* البيانات باستثناء ذلك الجزء من محافظة القدس الذي ضمته إسرائيل عنوة بعيد احتلالها للضفة الغربية عام 1967.</t>
  </si>
  <si>
    <t xml:space="preserve">القيمة بالمليون دولار أمريكي                                                                                                                                                                                                                        </t>
  </si>
  <si>
    <t>الزراعة والحراجة وصيد الأسماك</t>
  </si>
  <si>
    <t>الصناعات التحويلية</t>
  </si>
  <si>
    <t xml:space="preserve">النقل والتخزين </t>
  </si>
  <si>
    <t>المعلومات والاتصالات</t>
  </si>
  <si>
    <t>الفنون والترفيه والتسلية</t>
  </si>
  <si>
    <t>Water supply, sewerage, waste management and remediation activities</t>
  </si>
  <si>
    <t>Financial and insurance activities</t>
  </si>
  <si>
    <t>Information and communication</t>
  </si>
  <si>
    <t>Accommodation and food service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</si>
  <si>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</si>
  <si>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</si>
  <si>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</si>
  <si>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</si>
  <si>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</si>
  <si>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Other service activities</t>
  </si>
  <si>
    <t>الاستخدام النهائي</t>
  </si>
  <si>
    <t>Final Use</t>
  </si>
  <si>
    <t>الإنفاق الاستهلاكي النهائي</t>
  </si>
  <si>
    <t>الإنفاق الاستهلاكي النهائي للأسر المعيشية</t>
  </si>
  <si>
    <t>الإنفاق الاستهلاكي النهائي الحكومي</t>
  </si>
  <si>
    <t>الإنفاق الاستهلاكي النهائي للمؤسسات غير الهادفة للربح وتخدم الأسر المعيشية</t>
  </si>
  <si>
    <t>التكوين الرأسمالي الإجمالي</t>
  </si>
  <si>
    <t>التكوين الرأسمالي الثابت الإجمالي</t>
  </si>
  <si>
    <t>التغير في المخزون</t>
  </si>
  <si>
    <t>صافي الممتلكات القيمة</t>
  </si>
  <si>
    <t>صافي الصادرات من السلع والخدمات</t>
  </si>
  <si>
    <t>الصادرات</t>
  </si>
  <si>
    <t>الواردات</t>
  </si>
  <si>
    <t>Final Consumption</t>
  </si>
  <si>
    <t xml:space="preserve"> - Buildings</t>
  </si>
  <si>
    <t xml:space="preserve"> - Non-buildings</t>
  </si>
  <si>
    <t>Exports</t>
  </si>
  <si>
    <t xml:space="preserve"> - Goods</t>
  </si>
  <si>
    <t xml:space="preserve"> - Services</t>
  </si>
  <si>
    <t>Imports</t>
  </si>
  <si>
    <t>- المباني</t>
  </si>
  <si>
    <t>- غير المباني</t>
  </si>
  <si>
    <t>- السلع</t>
  </si>
  <si>
    <t>- الخدمات</t>
  </si>
  <si>
    <t xml:space="preserve">الناتج المحلي الإجمالي </t>
  </si>
  <si>
    <t xml:space="preserve">صافي الدخل من الخارج </t>
  </si>
  <si>
    <t>- صافي دخل الملكية</t>
  </si>
  <si>
    <t xml:space="preserve">- صافي تعويضات العاملين 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</si>
  <si>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</si>
  <si>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</si>
  <si>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</si>
  <si>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</si>
  <si>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</si>
  <si>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Gross Domestic Product (GDP)</t>
  </si>
  <si>
    <t>Net factor Income from abroad</t>
  </si>
  <si>
    <t>- Compensation of Employees, net</t>
  </si>
  <si>
    <t>- Property Income, net</t>
  </si>
  <si>
    <t>Gross National Income (GNI)</t>
  </si>
  <si>
    <t xml:space="preserve">Net Current Transfers from abroad </t>
  </si>
  <si>
    <t>قطاع غزة</t>
  </si>
  <si>
    <t>المتغير</t>
  </si>
  <si>
    <t>Variable</t>
  </si>
  <si>
    <t>إمدادات الكهرباء والغاز والبخار وتكييف الهواء</t>
  </si>
  <si>
    <t>Savings</t>
  </si>
  <si>
    <t xml:space="preserve">الضفة الغربية* </t>
  </si>
  <si>
    <t>اجمالي الانتاج</t>
  </si>
  <si>
    <t>Gross Output</t>
  </si>
  <si>
    <t>West Bank*</t>
  </si>
  <si>
    <t>الأنشطة المالية وأنشطة التأمين</t>
  </si>
  <si>
    <t>أنشطة خدمات الاقامة والطعام</t>
  </si>
  <si>
    <t>الأنشطة العقارية والايجارية</t>
  </si>
  <si>
    <t>الأنشطة المهنية والعلمية والتقنية</t>
  </si>
  <si>
    <t>أنشطة الخدمات الادارية والخدمات المساندة</t>
  </si>
  <si>
    <t>أنشطة الخدمات الاخرى</t>
  </si>
  <si>
    <t>إمدادات المياة وأنشطة الصرف الصحي وإدارة النفايات ومعالجتها</t>
  </si>
  <si>
    <t>إجمالي الاستهلاك الوسيط</t>
  </si>
  <si>
    <t>Gross Intermediate Consumption</t>
  </si>
  <si>
    <t xml:space="preserve">القيمة بالدولار الأمريكي                                                                                                                                                                                                                        </t>
  </si>
  <si>
    <t>Electricity, gas, steam and air conditioning supply</t>
  </si>
  <si>
    <t>Public administration and defense</t>
  </si>
  <si>
    <t>Wholesale and retail trade, repair of motor vehicles and motorcycles</t>
  </si>
  <si>
    <t>Agriculture, forestry and fishing</t>
  </si>
  <si>
    <t>Mining, manufacturing, electricity and water</t>
  </si>
  <si>
    <t>Mining and quarrying</t>
  </si>
  <si>
    <t>Households with employed persons</t>
  </si>
  <si>
    <t>Transportation and storage</t>
  </si>
  <si>
    <t>Final consumption</t>
  </si>
  <si>
    <t>Household final consumption</t>
  </si>
  <si>
    <t>Government final consumption</t>
  </si>
  <si>
    <t>NPISH final consumption</t>
  </si>
  <si>
    <t xml:space="preserve">Gross fixed capital formation </t>
  </si>
  <si>
    <t>Changes in inventories</t>
  </si>
  <si>
    <t>Acquisitions of valuables, net</t>
  </si>
  <si>
    <t>Net Exports of goods and services</t>
  </si>
  <si>
    <t>Gaza Strip</t>
  </si>
  <si>
    <t>Gross capital formation</t>
  </si>
  <si>
    <t xml:space="preserve">Value In USD Million        </t>
  </si>
  <si>
    <t xml:space="preserve">Value In USD         </t>
  </si>
  <si>
    <t>فلسطين*</t>
  </si>
  <si>
    <t>تجارة الجملة والتجزئة واصلاح المركبات والدراجات النارية</t>
  </si>
  <si>
    <t>Net errors and omissions</t>
  </si>
  <si>
    <t>صافي السهو والخطأ</t>
  </si>
  <si>
    <t>Palestine*</t>
  </si>
  <si>
    <t>المؤشر</t>
  </si>
  <si>
    <t>Indicator</t>
  </si>
  <si>
    <t>GDP Per Capita</t>
  </si>
  <si>
    <t>GNI Per Capita</t>
  </si>
  <si>
    <t>GNDI Per Capita</t>
  </si>
  <si>
    <t xml:space="preserve">نصيب الفرد من الناتج المحلي الاجمالي </t>
  </si>
  <si>
    <t xml:space="preserve">نصيب الفرد من الدخل القومي الإجمالي  </t>
  </si>
  <si>
    <t xml:space="preserve">نصيب الفرد من الدخل القومي المتاح  الإجمالي  </t>
  </si>
  <si>
    <t>*The data excludes those parts of Jerusalem governorate which were annexed by Israel in 1967.</t>
  </si>
  <si>
    <t>Gross National Disposable Income (GNDI)</t>
  </si>
  <si>
    <t>*Data exclude those parts of Jerusalem which were annexed by Israeli Occupation in 1967.</t>
  </si>
  <si>
    <t>*البيانات لا تشمل ذلك الجزء من محافظة القدس والذي ضمه الاحتلال الإسرائيلي إليه عنوة بعيد احتلاله للضفة الغربية عام 1967.</t>
  </si>
  <si>
    <t>جدول 13: مؤشرات نصيب الفرد حسب المنطقة* للأعوام 2019، 2020 بالاسعار الثابتة : سنة الأساس 2015</t>
  </si>
  <si>
    <t>جدول 12-3: متغيرات الحسابات القومية الرئيسية في قطاع غزة للأعوام 2019، 2020 بالأسعار الثابتة: سنة الأساس 2015</t>
  </si>
  <si>
    <t xml:space="preserve"> جدول 12-1: متغيرات الحسابات القومية الرئيسية في فلسطين* للأعوام 2019، 2020 بالأسعار الثابتة: سنة الأساس 2015</t>
  </si>
  <si>
    <t xml:space="preserve">      Table 12-1: Major National Accounts variables for Palestine* for the years 2019, 2020 at constant prices: 2015 is the base year                            </t>
  </si>
  <si>
    <t xml:space="preserve">Table 12-2: Major National Accounts variables for West Bank* for the years 2019, 2020 at  constant prices: 2015 is the base year                          </t>
  </si>
  <si>
    <t xml:space="preserve"> جدول 11-3: الناتج المحلي الإجمالي والانفاق عليه في قطاع غزة للأعوام 2019، 2020 بالأسعار الثابتة: سنة الأساس 2015</t>
  </si>
  <si>
    <t xml:space="preserve">Table 11-3: GDP by expenditure in Gaza Strip for the years 2019, 2020 at constant prices: 2015 is the base year
                           </t>
  </si>
  <si>
    <t>جدول 11-2: الناتج المحلي الإجمالي والانفاق عليه في الضفة الغربية* للأعوام 2019، 2020 بالأسعار الثابتة: سنة الأساس 2015</t>
  </si>
  <si>
    <t xml:space="preserve">Table 11-2: GDP by expenditure in West Bank* for the years 2019, 2020 at constant prices: 2015 is the base year
                           </t>
  </si>
  <si>
    <t xml:space="preserve"> جدول 11-1: الناتج المحلي الإجمالي والانفاق عليه في فلسطين* للأعوام 2019، 2020 بالأسعار الثابتة: سنة الأساس 2015</t>
  </si>
  <si>
    <t xml:space="preserve"> Table 11-1: GDP by expenditure in Palestine* for the years 2019, 2020 at constant prices: 2015 is the base year
                           </t>
  </si>
  <si>
    <t xml:space="preserve">جدول 10-3: القيمة المضافة في قطاع غزة حسب النشاط الاقتصادي للأعوام 2019، 2020 بالأسعار الثابتة:  سنة الأساس 2015                      </t>
  </si>
  <si>
    <t xml:space="preserve">            Table 10-3: Value added in Gaza Strip by economic activity for the years 2019, 2020 at constant prices: 2015 is the base year                            </t>
  </si>
  <si>
    <t>جدول 10-2: القيمة المضافة في الضفة الغربية* حسب النشاط الاقتصادي للأعوام 2019، 2020 بالأسعار الثابتة: سنة الأساس 2015</t>
  </si>
  <si>
    <t xml:space="preserve">     Table 10-2: Value added in West Bank* by economic activity for the years 2019, 2020 at constant prices: 2015 is the base year
                             </t>
  </si>
  <si>
    <t>جدول 10-1: القيمة المضافة في فلسطين* حسب النشاط الاقتصادي للأعوام 2019، 2020 بالأسعار الثابتة: سنة الأساس 2015</t>
  </si>
  <si>
    <t xml:space="preserve">Table 10-1: Value added in Palestine* by economic activity for the years 2019, 2020 at constant prices: 2015 is the base year
                             </t>
  </si>
  <si>
    <t>جدول 9-3: الاستهلاك الوسيط في قطاع غزة حسب النشاط الاقتصادي للأعوام 2019، 2020 بالأسعار الثابتة: سنة الأساس 2015</t>
  </si>
  <si>
    <t xml:space="preserve">           Table 9-3: Intermediate consumption in Gaza Strip by economic activity for the years  2019, 2020 at constant prices: 2015 is the base year
                             </t>
  </si>
  <si>
    <t>جدول 9-2: الاستهلاك الوسيط في الضفة الغربية* حسب النشاط الاقتصادي للأعوام 2019، 2020 بالأسعار الثابتة: سنة الأساس 2015</t>
  </si>
  <si>
    <t xml:space="preserve">          Table 9-2: Intermediate consumption in West Bank* by economic activity for the years   2019, 2020 at constant prices: 2015 is the base year                            </t>
  </si>
  <si>
    <t>جدول 9-1: الاستهلاك الوسيط في فلسطين* حسب النشاط الاقتصادي للأعوام 2019، 2020 بالأسعار الثابتة: سنة الأساس 2015</t>
  </si>
  <si>
    <t xml:space="preserve">       Table 9-1: Intermediate consumption in Palestine* by economic activity for the years    2019, 2020 at constant prices: 2015 is the base year                              </t>
  </si>
  <si>
    <t>جدول 8-3: الانتاج في قطاع غزة حسب النشاط الاقتصادي للأعوام 2019، 2020 بالأسعار الثابتة: سنة الأساس 2015</t>
  </si>
  <si>
    <t xml:space="preserve">Table 8-3: Output in Gaza Strip by economic activity for the years 2019, 2020 at constant prices: 2015 is the base year                             </t>
  </si>
  <si>
    <t>جدول 8-2: الانتاج في الضفة الغربية* حسب النشاط الاقتصادي للأعوام 2019، 2020 بالأسعار الثابتة: سنة الأساس 2015</t>
  </si>
  <si>
    <t xml:space="preserve">Table 8-2: Output in West Bank* by economic activity for the years 2019, 2020 at constant prices: 2015 is the base year                             </t>
  </si>
  <si>
    <t>جدول 8-1:  الانتاج في فلسطين* حسب النشاط الاقتصادي للأعوام 2019، 2020 بالأسعار الثابتة: سنة الأساس 2015</t>
  </si>
  <si>
    <t xml:space="preserve"> Table 8-1: Output in Palestine* by economic activity for the years 2019, 2020 at constant prices: 2015 is the base year                            </t>
  </si>
  <si>
    <t xml:space="preserve">Table 13: Per capita indicators by region* for the years 2019, 2020 at constant prices : 2015 is the base year 
                           </t>
  </si>
  <si>
    <t xml:space="preserve">Table 12-3: Major National Accounts variables for Gaza Strip for the years 2019, 2020 
at constant prices: 2015 is the base year 
                           </t>
  </si>
  <si>
    <t>جدول 12-2: متغيرات الحسابات القومية الرئيسية في الضفة الغربية* للأعوام 2019، 2020 بالأسعار الثابتة: سنة الأساس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</si>
</sst>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ر.س.‏&quot;\ #,##0.00_-"/>
    <numFmt numFmtId="165" formatCode="#,##0.0"/>
    <numFmt numFmtId="166" formatCode="0.0%"/>
  </numFmts>
  <fonts count="20" x14ac:knownFonts="1">
    <font>
      <sz val="11"/>
      <color theme="1"/>
      <name val="Calibri"/>
      <family val="2"/>
      <charset val="178"/>
      <scheme val="minor"/>
    </font>
    <font>
      <b/>
      <sz val="9"/>
      <color rgb="FF000000"/>
      <name val="Arial"/>
      <family val="2"/>
    </font>
    <font>
      <b/>
      <sz val="9"/>
      <color rgb="FF000000"/>
      <name val="Simplified Arabic"/>
      <family val="1"/>
    </font>
    <font>
      <sz val="9"/>
      <color rgb="FF000000"/>
      <name val="Arial"/>
      <family val="2"/>
    </font>
    <font>
      <sz val="9"/>
      <color rgb="FF000000"/>
      <name val="Simplified Arabic"/>
      <family val="1"/>
    </font>
    <font>
      <b/>
      <sz val="11"/>
      <color rgb="FF000000"/>
      <name val="Simplified Arabic"/>
      <family val="1"/>
    </font>
    <font>
      <b/>
      <sz val="11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Simplified Arabic"/>
      <family val="1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000000"/>
      <name val="Calibri"/>
      <family val="2"/>
      <scheme val="minor"/>
    </font>
    <font>
      <sz val="9"/>
      <name val="Arial"/>
      <family val="2"/>
    </font>
    <font>
      <sz val="9"/>
      <name val="Simplified Arabic"/>
      <family val="1"/>
    </font>
    <font>
      <sz val="10"/>
      <name val="Times New Roman"/>
      <family val="1"/>
      <charset val="178"/>
    </font>
    <font>
      <b/>
      <sz val="9"/>
      <name val="Calibri"/>
      <family val="2"/>
      <scheme val="minor"/>
    </font>
    <font>
      <b/>
      <sz val="9"/>
      <name val="Simplified Arabic"/>
      <family val="1"/>
    </font>
    <font>
      <b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1" fontId="14" fillId="0" borderId="0" applyNumberFormat="0" applyBorder="0"/>
    <xf numFmtId="1" fontId="14" fillId="0" borderId="0" applyNumberFormat="0" applyBorder="0"/>
    <xf numFmtId="0" fontId="18" fillId="0" borderId="0"/>
  </cellStyleXfs>
  <cellXfs count="103">
    <xf numFmtId="0" fontId="0" fillId="0" borderId="0" xfId="0"/>
    <xf numFmtId="0" fontId="6" fillId="0" borderId="0" xfId="0" applyFont="1" applyBorder="1" applyAlignment="1">
      <alignment horizontal="center" wrapText="1" readingOrder="1"/>
    </xf>
    <xf numFmtId="0" fontId="1" fillId="0" borderId="4" xfId="0" applyFont="1" applyBorder="1" applyAlignment="1">
      <alignment horizontal="left" vertical="center" wrapText="1" indent="1" readingOrder="1"/>
    </xf>
    <xf numFmtId="0" fontId="0" fillId="0" borderId="3" xfId="0" applyBorder="1"/>
    <xf numFmtId="0" fontId="4" fillId="0" borderId="3" xfId="0" applyFont="1" applyBorder="1" applyAlignment="1">
      <alignment horizontal="right" vertical="center" wrapText="1" indent="1" readingOrder="2"/>
    </xf>
    <xf numFmtId="0" fontId="6" fillId="0" borderId="0" xfId="0" applyFont="1" applyBorder="1" applyAlignment="1">
      <alignment horizont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left" vertical="center" wrapText="1" indent="1" readingOrder="1"/>
    </xf>
    <xf numFmtId="49" fontId="2" fillId="0" borderId="0" xfId="0" applyNumberFormat="1" applyFont="1" applyBorder="1" applyAlignment="1">
      <alignment horizontal="right" vertical="center" wrapText="1" indent="1" readingOrder="2"/>
    </xf>
    <xf numFmtId="0" fontId="0" fillId="0" borderId="0" xfId="0" applyAlignment="1"/>
    <xf numFmtId="0" fontId="6" fillId="0" borderId="0" xfId="0" applyFont="1" applyBorder="1" applyAlignment="1">
      <alignment horizontal="center" wrapText="1" readingOrder="1"/>
    </xf>
    <xf numFmtId="0" fontId="6" fillId="0" borderId="0" xfId="0" applyFont="1" applyBorder="1" applyAlignment="1">
      <alignment horizontal="center" wrapText="1" readingOrder="1"/>
    </xf>
    <xf numFmtId="0" fontId="6" fillId="0" borderId="0" xfId="0" applyFont="1" applyBorder="1" applyAlignment="1">
      <alignment horizontal="center" wrapText="1" readingOrder="1"/>
    </xf>
    <xf numFmtId="0" fontId="0" fillId="0" borderId="0" xfId="0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 readingOrder="2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1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right" vertical="center" wrapText="1" indent="1" readingOrder="1"/>
    </xf>
    <xf numFmtId="0" fontId="2" fillId="0" borderId="7" xfId="0" applyFont="1" applyBorder="1" applyAlignment="1">
      <alignment horizontal="right" vertical="center" wrapText="1" indent="1" readingOrder="1"/>
    </xf>
    <xf numFmtId="164" fontId="1" fillId="0" borderId="1" xfId="0" applyNumberFormat="1" applyFont="1" applyBorder="1" applyAlignment="1">
      <alignment horizontal="left" vertical="center" wrapText="1" indent="1" readingOrder="1"/>
    </xf>
    <xf numFmtId="0" fontId="7" fillId="0" borderId="3" xfId="0" applyFont="1" applyBorder="1" applyAlignment="1">
      <alignment horizontal="left" vertical="center" wrapText="1" indent="1"/>
    </xf>
    <xf numFmtId="9" fontId="0" fillId="0" borderId="0" xfId="1" applyFont="1"/>
    <xf numFmtId="0" fontId="7" fillId="0" borderId="3" xfId="0" applyFont="1" applyBorder="1" applyAlignment="1">
      <alignment horizontal="left" vertical="center" indent="1"/>
    </xf>
    <xf numFmtId="0" fontId="0" fillId="0" borderId="0" xfId="0" applyAlignment="1">
      <alignment vertical="top"/>
    </xf>
    <xf numFmtId="166" fontId="0" fillId="0" borderId="0" xfId="1" applyNumberFormat="1" applyFont="1" applyAlignment="1">
      <alignment vertical="top"/>
    </xf>
    <xf numFmtId="165" fontId="1" fillId="0" borderId="1" xfId="0" applyNumberFormat="1" applyFont="1" applyBorder="1" applyAlignment="1">
      <alignment horizontal="right" vertical="top" wrapText="1" indent="1" readingOrder="1"/>
    </xf>
    <xf numFmtId="165" fontId="0" fillId="0" borderId="0" xfId="0" applyNumberFormat="1" applyAlignment="1">
      <alignment vertical="top"/>
    </xf>
    <xf numFmtId="0" fontId="11" fillId="0" borderId="1" xfId="0" applyFont="1" applyBorder="1" applyAlignment="1">
      <alignment horizontal="center" vertical="center" wrapText="1" readingOrder="2"/>
    </xf>
    <xf numFmtId="165" fontId="1" fillId="0" borderId="0" xfId="0" applyNumberFormat="1" applyFont="1" applyBorder="1" applyAlignment="1">
      <alignment horizontal="right" vertical="center" wrapText="1" indent="1" readingOrder="1"/>
    </xf>
    <xf numFmtId="165" fontId="3" fillId="0" borderId="0" xfId="0" applyNumberFormat="1" applyFont="1" applyBorder="1" applyAlignment="1">
      <alignment horizontal="right" vertical="center" wrapText="1" indent="1" readingOrder="1"/>
    </xf>
    <xf numFmtId="165" fontId="1" fillId="0" borderId="8" xfId="0" applyNumberFormat="1" applyFont="1" applyBorder="1" applyAlignment="1">
      <alignment horizontal="right" vertical="center" wrapText="1" indent="1" readingOrder="1"/>
    </xf>
    <xf numFmtId="165" fontId="1" fillId="0" borderId="1" xfId="0" applyNumberFormat="1" applyFont="1" applyBorder="1" applyAlignment="1">
      <alignment horizontal="right" vertical="center" wrapText="1" indent="1" readingOrder="1"/>
    </xf>
    <xf numFmtId="0" fontId="3" fillId="0" borderId="10" xfId="0" applyFont="1" applyBorder="1" applyAlignment="1">
      <alignment horizontal="left" vertical="center" wrapText="1" indent="1" readingOrder="1"/>
    </xf>
    <xf numFmtId="49" fontId="3" fillId="0" borderId="10" xfId="0" applyNumberFormat="1" applyFont="1" applyBorder="1" applyAlignment="1">
      <alignment horizontal="left" vertical="center" wrapText="1" indent="1" readingOrder="1"/>
    </xf>
    <xf numFmtId="49" fontId="3" fillId="0" borderId="9" xfId="0" applyNumberFormat="1" applyFont="1" applyBorder="1" applyAlignment="1">
      <alignment horizontal="left" vertical="center" wrapText="1" indent="1" readingOrder="1"/>
    </xf>
    <xf numFmtId="0" fontId="11" fillId="0" borderId="4" xfId="0" applyFont="1" applyBorder="1" applyAlignment="1">
      <alignment horizontal="center" vertical="center" wrapText="1" readingOrder="2"/>
    </xf>
    <xf numFmtId="0" fontId="11" fillId="0" borderId="12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right" vertical="center" wrapText="1" indent="1" readingOrder="2"/>
    </xf>
    <xf numFmtId="1" fontId="15" fillId="0" borderId="12" xfId="2" applyFont="1" applyBorder="1" applyAlignment="1">
      <alignment horizontal="left" vertical="center" indent="1"/>
    </xf>
    <xf numFmtId="1" fontId="15" fillId="0" borderId="10" xfId="2" applyFont="1" applyBorder="1" applyAlignment="1">
      <alignment horizontal="left" vertical="center" indent="1"/>
    </xf>
    <xf numFmtId="0" fontId="2" fillId="0" borderId="5" xfId="0" applyFont="1" applyBorder="1" applyAlignment="1">
      <alignment horizontal="right" vertical="center" wrapText="1" indent="1" readingOrder="2"/>
    </xf>
    <xf numFmtId="0" fontId="4" fillId="0" borderId="5" xfId="0" applyFont="1" applyBorder="1" applyAlignment="1">
      <alignment horizontal="right" vertical="center" wrapText="1" indent="1" readingOrder="2"/>
    </xf>
    <xf numFmtId="0" fontId="4" fillId="0" borderId="6" xfId="0" applyFont="1" applyBorder="1" applyAlignment="1">
      <alignment horizontal="right" vertical="center" wrapText="1" indent="1" readingOrder="2"/>
    </xf>
    <xf numFmtId="0" fontId="2" fillId="0" borderId="1" xfId="0" applyFont="1" applyBorder="1" applyAlignment="1">
      <alignment horizontal="right" vertical="center" wrapText="1" indent="1" readingOrder="2"/>
    </xf>
    <xf numFmtId="0" fontId="1" fillId="0" borderId="5" xfId="0" applyFont="1" applyBorder="1" applyAlignment="1">
      <alignment horizontal="left" vertical="center" wrapText="1" indent="1" readingOrder="1"/>
    </xf>
    <xf numFmtId="0" fontId="3" fillId="0" borderId="5" xfId="0" applyFont="1" applyBorder="1" applyAlignment="1">
      <alignment horizontal="left" vertical="center" wrapText="1" indent="1" readingOrder="1"/>
    </xf>
    <xf numFmtId="0" fontId="1" fillId="0" borderId="1" xfId="0" applyFont="1" applyBorder="1" applyAlignment="1">
      <alignment horizontal="left" vertical="center" wrapText="1" indent="1" readingOrder="2"/>
    </xf>
    <xf numFmtId="0" fontId="2" fillId="0" borderId="7" xfId="0" applyFont="1" applyBorder="1" applyAlignment="1">
      <alignment horizontal="right" vertical="center" wrapText="1" indent="1" readingOrder="2"/>
    </xf>
    <xf numFmtId="0" fontId="1" fillId="0" borderId="10" xfId="0" applyFont="1" applyBorder="1" applyAlignment="1">
      <alignment horizontal="left" vertical="center" wrapText="1" indent="1" readingOrder="1"/>
    </xf>
    <xf numFmtId="0" fontId="1" fillId="0" borderId="8" xfId="0" applyFont="1" applyBorder="1" applyAlignment="1">
      <alignment horizontal="left" vertical="center" wrapText="1" indent="1" readingOrder="2"/>
    </xf>
    <xf numFmtId="165" fontId="1" fillId="0" borderId="12" xfId="0" applyNumberFormat="1" applyFont="1" applyBorder="1" applyAlignment="1">
      <alignment horizontal="right" vertical="center" wrapText="1" indent="1" readingOrder="1"/>
    </xf>
    <xf numFmtId="165" fontId="3" fillId="0" borderId="10" xfId="0" applyNumberFormat="1" applyFont="1" applyBorder="1" applyAlignment="1">
      <alignment horizontal="right" vertical="center" wrapText="1" indent="1" readingOrder="1"/>
    </xf>
    <xf numFmtId="165" fontId="1" fillId="0" borderId="10" xfId="0" applyNumberFormat="1" applyFont="1" applyBorder="1" applyAlignment="1">
      <alignment horizontal="right" vertical="center" wrapText="1" indent="1" readingOrder="1"/>
    </xf>
    <xf numFmtId="49" fontId="2" fillId="0" borderId="11" xfId="0" applyNumberFormat="1" applyFont="1" applyBorder="1" applyAlignment="1">
      <alignment horizontal="right" vertical="center" wrapText="1" indent="1" readingOrder="2"/>
    </xf>
    <xf numFmtId="49" fontId="4" fillId="0" borderId="11" xfId="0" applyNumberFormat="1" applyFont="1" applyBorder="1" applyAlignment="1">
      <alignment horizontal="right" vertical="center" wrapText="1" indent="1" readingOrder="2"/>
    </xf>
    <xf numFmtId="49" fontId="2" fillId="0" borderId="13" xfId="0" applyNumberFormat="1" applyFont="1" applyBorder="1" applyAlignment="1">
      <alignment horizontal="right" vertical="center" wrapText="1" indent="1" readingOrder="2"/>
    </xf>
    <xf numFmtId="165" fontId="1" fillId="0" borderId="9" xfId="0" applyNumberFormat="1" applyFont="1" applyBorder="1" applyAlignment="1">
      <alignment horizontal="right" vertical="center" wrapText="1" indent="1" readingOrder="1"/>
    </xf>
    <xf numFmtId="49" fontId="1" fillId="0" borderId="10" xfId="0" applyNumberFormat="1" applyFont="1" applyBorder="1" applyAlignment="1">
      <alignment horizontal="left" vertical="center" wrapText="1" indent="1" readingOrder="1"/>
    </xf>
    <xf numFmtId="0" fontId="1" fillId="0" borderId="9" xfId="0" applyFont="1" applyBorder="1" applyAlignment="1">
      <alignment horizontal="left" vertical="center" wrapText="1" indent="1" readingOrder="1"/>
    </xf>
    <xf numFmtId="0" fontId="8" fillId="0" borderId="11" xfId="0" applyFont="1" applyBorder="1" applyAlignment="1">
      <alignment horizontal="right" vertical="center" wrapText="1" indent="1" readingOrder="2"/>
    </xf>
    <xf numFmtId="0" fontId="11" fillId="0" borderId="10" xfId="0" applyFont="1" applyBorder="1" applyAlignment="1">
      <alignment horizontal="right" vertical="center" wrapText="1" indent="1" readingOrder="1"/>
    </xf>
    <xf numFmtId="165" fontId="3" fillId="0" borderId="9" xfId="0" applyNumberFormat="1" applyFont="1" applyBorder="1" applyAlignment="1">
      <alignment horizontal="right" vertical="center" wrapText="1" indent="1" readingOrder="1"/>
    </xf>
    <xf numFmtId="0" fontId="2" fillId="0" borderId="14" xfId="0" applyFont="1" applyBorder="1" applyAlignment="1">
      <alignment horizontal="right" vertical="center" wrapText="1" indent="1" readingOrder="2"/>
    </xf>
    <xf numFmtId="0" fontId="4" fillId="0" borderId="11" xfId="0" applyFont="1" applyBorder="1" applyAlignment="1">
      <alignment horizontal="right" vertical="center" wrapText="1" indent="1" readingOrder="2"/>
    </xf>
    <xf numFmtId="0" fontId="2" fillId="0" borderId="11" xfId="0" applyFont="1" applyBorder="1" applyAlignment="1">
      <alignment horizontal="right" vertical="center" wrapText="1" indent="1" readingOrder="2"/>
    </xf>
    <xf numFmtId="165" fontId="13" fillId="0" borderId="13" xfId="0" applyNumberFormat="1" applyFont="1" applyBorder="1" applyAlignment="1">
      <alignment horizontal="right" vertical="center" indent="1" readingOrder="2"/>
    </xf>
    <xf numFmtId="165" fontId="1" fillId="0" borderId="6" xfId="0" applyNumberFormat="1" applyFont="1" applyBorder="1" applyAlignment="1">
      <alignment horizontal="right" vertical="center" wrapText="1" indent="1" readingOrder="1"/>
    </xf>
    <xf numFmtId="165" fontId="12" fillId="0" borderId="9" xfId="0" applyNumberFormat="1" applyFont="1" applyBorder="1" applyAlignment="1">
      <alignment horizontal="right" vertical="center" indent="1"/>
    </xf>
    <xf numFmtId="0" fontId="11" fillId="0" borderId="8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right" vertical="center" wrapText="1" indent="1" readingOrder="2"/>
    </xf>
    <xf numFmtId="165" fontId="1" fillId="0" borderId="14" xfId="0" applyNumberFormat="1" applyFont="1" applyBorder="1" applyAlignment="1">
      <alignment horizontal="right" vertical="center" wrapText="1" indent="1" readingOrder="1"/>
    </xf>
    <xf numFmtId="165" fontId="3" fillId="0" borderId="11" xfId="0" applyNumberFormat="1" applyFont="1" applyBorder="1" applyAlignment="1">
      <alignment horizontal="right" vertical="center" wrapText="1" indent="1" readingOrder="1"/>
    </xf>
    <xf numFmtId="165" fontId="1" fillId="0" borderId="11" xfId="0" applyNumberFormat="1" applyFont="1" applyBorder="1" applyAlignment="1">
      <alignment horizontal="right" vertical="center" wrapText="1" indent="1" readingOrder="1"/>
    </xf>
    <xf numFmtId="1" fontId="16" fillId="0" borderId="14" xfId="2" applyFont="1" applyBorder="1" applyAlignment="1">
      <alignment horizontal="right" vertical="center" wrapText="1" indent="1"/>
    </xf>
    <xf numFmtId="1" fontId="16" fillId="0" borderId="11" xfId="2" applyFont="1" applyBorder="1" applyAlignment="1">
      <alignment horizontal="right" vertical="center" wrapText="1" indent="1"/>
    </xf>
    <xf numFmtId="165" fontId="12" fillId="0" borderId="10" xfId="0" applyNumberFormat="1" applyFont="1" applyBorder="1" applyAlignment="1">
      <alignment horizontal="right" vertical="center" indent="1"/>
    </xf>
    <xf numFmtId="165" fontId="17" fillId="0" borderId="0" xfId="2" applyNumberFormat="1" applyFont="1" applyBorder="1" applyAlignment="1">
      <alignment horizontal="right" vertical="center" indent="1"/>
    </xf>
    <xf numFmtId="165" fontId="12" fillId="0" borderId="0" xfId="2" applyNumberFormat="1" applyFont="1" applyBorder="1" applyAlignment="1">
      <alignment horizontal="right" vertical="center" indent="1"/>
    </xf>
    <xf numFmtId="165" fontId="12" fillId="0" borderId="5" xfId="2" applyNumberFormat="1" applyFont="1" applyBorder="1" applyAlignment="1">
      <alignment horizontal="right" vertical="center" indent="1"/>
    </xf>
    <xf numFmtId="165" fontId="12" fillId="0" borderId="5" xfId="4" applyNumberFormat="1" applyFont="1" applyBorder="1" applyAlignment="1">
      <alignment horizontal="right" vertical="center" indent="1"/>
    </xf>
    <xf numFmtId="1" fontId="17" fillId="0" borderId="5" xfId="2" applyNumberFormat="1" applyFont="1" applyBorder="1" applyAlignment="1">
      <alignment horizontal="center" vertical="center"/>
    </xf>
    <xf numFmtId="165" fontId="12" fillId="0" borderId="6" xfId="4" applyNumberFormat="1" applyFont="1" applyBorder="1" applyAlignment="1">
      <alignment horizontal="right" vertical="center" indent="1"/>
    </xf>
    <xf numFmtId="165" fontId="17" fillId="0" borderId="5" xfId="2" applyNumberFormat="1" applyFont="1" applyBorder="1" applyAlignment="1">
      <alignment horizontal="right" vertical="center" indent="1"/>
    </xf>
    <xf numFmtId="165" fontId="17" fillId="0" borderId="6" xfId="2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7" fillId="0" borderId="0" xfId="2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right" vertical="center" wrapText="1" indent="1" readingOrder="1"/>
    </xf>
    <xf numFmtId="165" fontId="3" fillId="0" borderId="5" xfId="0" applyNumberFormat="1" applyFont="1" applyBorder="1" applyAlignment="1">
      <alignment horizontal="right" vertical="center" wrapText="1" indent="1" readingOrder="1"/>
    </xf>
    <xf numFmtId="165" fontId="1" fillId="0" borderId="5" xfId="0" applyNumberFormat="1" applyFont="1" applyBorder="1" applyAlignment="1">
      <alignment horizontal="right" vertical="center" wrapText="1" indent="1" readingOrder="1"/>
    </xf>
    <xf numFmtId="4" fontId="0" fillId="0" borderId="0" xfId="0" applyNumberFormat="1" applyAlignment="1">
      <alignment vertical="top"/>
    </xf>
    <xf numFmtId="4" fontId="0" fillId="0" borderId="0" xfId="0" applyNumberFormat="1"/>
    <xf numFmtId="165" fontId="17" fillId="0" borderId="10" xfId="0" applyNumberFormat="1" applyFont="1" applyBorder="1" applyAlignment="1">
      <alignment horizontal="right" vertical="center" indent="1"/>
    </xf>
    <xf numFmtId="0" fontId="19" fillId="0" borderId="2" xfId="0" applyFont="1" applyBorder="1" applyAlignment="1">
      <alignment horizontal="left" vertical="center" wrapText="1" indent="1" readingOrder="1"/>
    </xf>
    <xf numFmtId="0" fontId="5" fillId="0" borderId="0" xfId="0" applyFont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right" vertical="center" wrapText="1" indent="1" readingOrder="2"/>
    </xf>
    <xf numFmtId="0" fontId="9" fillId="0" borderId="2" xfId="0" applyFont="1" applyBorder="1" applyAlignment="1">
      <alignment horizontal="left" vertical="center" wrapText="1" indent="1" readingOrder="1"/>
    </xf>
    <xf numFmtId="0" fontId="9" fillId="0" borderId="0" xfId="0" applyFont="1" applyBorder="1" applyAlignment="1">
      <alignment horizontal="left" vertical="center" wrapText="1" indent="1" readingOrder="1"/>
    </xf>
    <xf numFmtId="0" fontId="8" fillId="0" borderId="0" xfId="0" applyFont="1" applyBorder="1" applyAlignment="1">
      <alignment horizontal="right" vertical="center" wrapText="1" indent="1" readingOrder="2"/>
    </xf>
  </cellXfs>
  <cellStyles count="5">
    <cellStyle name="Normal" xfId="0" builtinId="0"/>
    <cellStyle name="Normal 2" xfId="2"/>
    <cellStyle name="Normal 4" xfId="3"/>
    <cellStyle name="Normal_Na-quick95" xfId="4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115" zoomScaleSheetLayoutView="115" workbookViewId="0">
      <selection activeCell="B6" sqref="B6:B30"/>
    </sheetView>
  </sheetViews>
  <sheetFormatPr defaultRowHeight="15" x14ac:dyDescent="0.25"/>
  <cols>
    <col min="1" max="1" width="30.5703125" customWidth="1"/>
    <col min="2" max="2" width="9.5703125" customWidth="1"/>
    <col min="3" max="3" width="9.85546875" customWidth="1"/>
    <col min="4" max="4" width="32.42578125" customWidth="1"/>
  </cols>
  <sheetData>
    <row r="1" spans="1:8" ht="42" customHeight="1" x14ac:dyDescent="0.25">
      <c r="A1" s="97" t="s">
        <v>159</v>
      </c>
      <c r="B1" s="97"/>
      <c r="C1" s="97"/>
      <c r="D1" s="97"/>
    </row>
    <row r="2" spans="1:8" ht="30" customHeight="1" x14ac:dyDescent="0.25">
      <c r="A2" s="98" t="s">
        <v>160</v>
      </c>
      <c r="B2" s="98"/>
      <c r="C2" s="98"/>
      <c r="D2" s="98"/>
    </row>
    <row r="3" spans="1:8" ht="5.0999999999999996" customHeight="1" x14ac:dyDescent="0.25">
      <c r="A3" s="1"/>
      <c r="B3" s="1"/>
      <c r="C3" s="12"/>
      <c r="D3" s="1"/>
    </row>
    <row r="4" spans="1:8" ht="17.25" customHeight="1" x14ac:dyDescent="0.25">
      <c r="A4" s="25" t="s">
        <v>113</v>
      </c>
      <c r="B4" s="3"/>
      <c r="C4" s="3"/>
      <c r="D4" s="4" t="s">
        <v>21</v>
      </c>
    </row>
    <row r="5" spans="1:8" ht="16.5" customHeight="1" x14ac:dyDescent="0.25">
      <c r="A5" s="2" t="s">
        <v>0</v>
      </c>
      <c r="B5" s="30">
        <v>2020</v>
      </c>
      <c r="C5" s="71">
        <v>2019</v>
      </c>
      <c r="D5" s="20" t="s">
        <v>1</v>
      </c>
    </row>
    <row r="6" spans="1:8" s="26" customFormat="1" ht="14.25" customHeight="1" x14ac:dyDescent="0.25">
      <c r="A6" s="2" t="s">
        <v>98</v>
      </c>
      <c r="B6" s="31">
        <v>2152.6</v>
      </c>
      <c r="C6" s="31">
        <v>2272.3000000000002</v>
      </c>
      <c r="D6" s="43" t="s">
        <v>22</v>
      </c>
      <c r="E6" s="29">
        <f>B6-'p1 rwb'!B6-'P1 Gaza'!B6</f>
        <v>0</v>
      </c>
      <c r="F6" s="29">
        <f>C6-'p1 rwb'!C6-'P1 Gaza'!C6</f>
        <v>0</v>
      </c>
      <c r="G6" s="29"/>
      <c r="H6" s="29"/>
    </row>
    <row r="7" spans="1:8" s="26" customFormat="1" ht="24.75" customHeight="1" x14ac:dyDescent="0.25">
      <c r="A7" s="47" t="s">
        <v>99</v>
      </c>
      <c r="B7" s="31">
        <v>4247.2</v>
      </c>
      <c r="C7" s="31">
        <v>5035.5999999999995</v>
      </c>
      <c r="D7" s="43" t="s">
        <v>2</v>
      </c>
      <c r="E7" s="29">
        <f>B7-'p1 rwb'!B7-'P1 Gaza'!B7</f>
        <v>0</v>
      </c>
      <c r="F7" s="29">
        <f>C7-'p1 rwb'!C7-'P1 Gaza'!C7</f>
        <v>0</v>
      </c>
      <c r="G7" s="29"/>
      <c r="H7" s="29"/>
    </row>
    <row r="8" spans="1:8" s="26" customFormat="1" ht="15" customHeight="1" x14ac:dyDescent="0.25">
      <c r="A8" s="48" t="s">
        <v>100</v>
      </c>
      <c r="B8" s="32">
        <v>90.3</v>
      </c>
      <c r="C8" s="32">
        <v>121.6</v>
      </c>
      <c r="D8" s="44" t="s">
        <v>3</v>
      </c>
      <c r="E8" s="29">
        <f>B8-'p1 rwb'!B8-'P1 Gaza'!B8</f>
        <v>2.886579864025407E-15</v>
      </c>
      <c r="F8" s="29">
        <f>C8-'p1 rwb'!C8-'P1 Gaza'!C8</f>
        <v>0</v>
      </c>
      <c r="G8" s="29"/>
      <c r="H8" s="29"/>
    </row>
    <row r="9" spans="1:8" s="26" customFormat="1" ht="15" customHeight="1" x14ac:dyDescent="0.25">
      <c r="A9" s="48" t="s">
        <v>4</v>
      </c>
      <c r="B9" s="32">
        <v>3687</v>
      </c>
      <c r="C9" s="32">
        <v>4388.2000000000007</v>
      </c>
      <c r="D9" s="44" t="s">
        <v>23</v>
      </c>
      <c r="E9" s="29">
        <f>B9-'p1 rwb'!B9-'P1 Gaza'!B9</f>
        <v>0</v>
      </c>
      <c r="F9" s="29">
        <f>C9-'p1 rwb'!C9-'P1 Gaza'!C9</f>
        <v>6.8212102632969618E-13</v>
      </c>
      <c r="G9" s="29"/>
      <c r="H9" s="29"/>
    </row>
    <row r="10" spans="1:8" s="26" customFormat="1" ht="29.25" customHeight="1" x14ac:dyDescent="0.25">
      <c r="A10" s="48" t="s">
        <v>95</v>
      </c>
      <c r="B10" s="32">
        <v>391.8</v>
      </c>
      <c r="C10" s="32">
        <v>423.70000000000005</v>
      </c>
      <c r="D10" s="44" t="s">
        <v>79</v>
      </c>
      <c r="E10" s="29">
        <f>B10-'p1 rwb'!B10-'P1 Gaza'!B10</f>
        <v>0</v>
      </c>
      <c r="F10" s="29">
        <f>C10-'p1 rwb'!C10-'P1 Gaza'!C10</f>
        <v>0</v>
      </c>
      <c r="G10" s="29"/>
      <c r="H10" s="29"/>
    </row>
    <row r="11" spans="1:8" s="26" customFormat="1" ht="35.25" customHeight="1" x14ac:dyDescent="0.25">
      <c r="A11" s="48" t="s">
        <v>27</v>
      </c>
      <c r="B11" s="32">
        <v>78.100000000000009</v>
      </c>
      <c r="C11" s="32">
        <v>102.1</v>
      </c>
      <c r="D11" s="44" t="s">
        <v>91</v>
      </c>
      <c r="E11" s="29">
        <f>B11-'p1 rwb'!B11-'P1 Gaza'!B11</f>
        <v>0</v>
      </c>
      <c r="F11" s="29">
        <f>C11-'p1 rwb'!C11-'P1 Gaza'!C11</f>
        <v>0</v>
      </c>
      <c r="G11" s="29"/>
      <c r="H11" s="29"/>
    </row>
    <row r="12" spans="1:8" s="26" customFormat="1" ht="15" customHeight="1" x14ac:dyDescent="0.25">
      <c r="A12" s="47" t="s">
        <v>5</v>
      </c>
      <c r="B12" s="31">
        <v>1709.8999999999999</v>
      </c>
      <c r="C12" s="31">
        <v>2188</v>
      </c>
      <c r="D12" s="43" t="s">
        <v>6</v>
      </c>
      <c r="E12" s="29">
        <f>B12-'p1 rwb'!B12-'P1 Gaza'!B12</f>
        <v>0</v>
      </c>
      <c r="F12" s="29">
        <f>C12-'p1 rwb'!C12-'P1 Gaza'!C12</f>
        <v>0</v>
      </c>
      <c r="G12" s="29"/>
      <c r="H12" s="29"/>
    </row>
    <row r="13" spans="1:8" s="26" customFormat="1" ht="36.75" customHeight="1" x14ac:dyDescent="0.25">
      <c r="A13" s="51" t="s">
        <v>97</v>
      </c>
      <c r="B13" s="95">
        <v>3638.2999999999997</v>
      </c>
      <c r="C13" s="31">
        <v>4495.7</v>
      </c>
      <c r="D13" s="43" t="s">
        <v>116</v>
      </c>
      <c r="E13" s="26">
        <f>B13-'p1 rwb'!B13-'P1 Gaza'!B13</f>
        <v>0</v>
      </c>
      <c r="F13" s="29">
        <f>C13-'p1 rwb'!C13-'P1 Gaza'!C13</f>
        <v>0</v>
      </c>
      <c r="H13" s="29"/>
    </row>
    <row r="14" spans="1:8" s="26" customFormat="1" ht="15" customHeight="1" x14ac:dyDescent="0.25">
      <c r="A14" s="47" t="s">
        <v>102</v>
      </c>
      <c r="B14" s="31">
        <v>306.8</v>
      </c>
      <c r="C14" s="31">
        <v>459.70000000000005</v>
      </c>
      <c r="D14" s="43" t="s">
        <v>24</v>
      </c>
      <c r="E14" s="29">
        <f>B14-'p1 rwb'!B14-'P1 Gaza'!B14</f>
        <v>0</v>
      </c>
      <c r="F14" s="29">
        <f>C14-'p1 rwb'!C14-'P1 Gaza'!C14</f>
        <v>0</v>
      </c>
      <c r="G14" s="29"/>
      <c r="H14" s="29"/>
    </row>
    <row r="15" spans="1:8" s="26" customFormat="1" ht="24" customHeight="1" x14ac:dyDescent="0.25">
      <c r="A15" s="47" t="s">
        <v>28</v>
      </c>
      <c r="B15" s="31">
        <v>930.8</v>
      </c>
      <c r="C15" s="31">
        <v>905.5</v>
      </c>
      <c r="D15" s="43" t="s">
        <v>85</v>
      </c>
      <c r="E15" s="29">
        <f>B15-'p1 rwb'!B15-'P1 Gaza'!B15</f>
        <v>0</v>
      </c>
      <c r="F15" s="29">
        <f>C15-'p1 rwb'!C15-'P1 Gaza'!C15</f>
        <v>0</v>
      </c>
      <c r="G15" s="29"/>
      <c r="H15" s="29"/>
    </row>
    <row r="16" spans="1:8" s="26" customFormat="1" ht="15" customHeight="1" x14ac:dyDescent="0.25">
      <c r="A16" s="47" t="s">
        <v>29</v>
      </c>
      <c r="B16" s="31">
        <v>591.9</v>
      </c>
      <c r="C16" s="31">
        <v>613.9</v>
      </c>
      <c r="D16" s="43" t="s">
        <v>25</v>
      </c>
      <c r="E16" s="29">
        <f>B16-'p1 rwb'!B16-'P1 Gaza'!B16</f>
        <v>-4.6185277824406512E-14</v>
      </c>
      <c r="F16" s="29">
        <f>C16-'p1 rwb'!C16-'P1 Gaza'!C16</f>
        <v>-6.7501559897209518E-14</v>
      </c>
      <c r="G16" s="29"/>
      <c r="H16" s="29"/>
    </row>
    <row r="17" spans="1:8" s="26" customFormat="1" ht="15" customHeight="1" x14ac:dyDescent="0.25">
      <c r="A17" s="47" t="s">
        <v>7</v>
      </c>
      <c r="B17" s="31">
        <v>3832.4</v>
      </c>
      <c r="C17" s="31">
        <v>4095.1</v>
      </c>
      <c r="D17" s="43" t="s">
        <v>8</v>
      </c>
      <c r="E17" s="29">
        <f>B17-'p1 rwb'!B17-'P1 Gaza'!B17</f>
        <v>0</v>
      </c>
      <c r="F17" s="29">
        <f>C17-'p1 rwb'!C17-'P1 Gaza'!C17</f>
        <v>0</v>
      </c>
      <c r="G17" s="29"/>
      <c r="H17" s="29"/>
    </row>
    <row r="18" spans="1:8" s="26" customFormat="1" ht="27.75" customHeight="1" x14ac:dyDescent="0.25">
      <c r="A18" s="48" t="s">
        <v>30</v>
      </c>
      <c r="B18" s="32">
        <v>391.7</v>
      </c>
      <c r="C18" s="32">
        <v>497</v>
      </c>
      <c r="D18" s="44" t="s">
        <v>86</v>
      </c>
      <c r="E18" s="29">
        <f>B18-'p1 rwb'!B18-'P1 Gaza'!B18</f>
        <v>0</v>
      </c>
      <c r="F18" s="29">
        <f>C18-'p1 rwb'!C18-'P1 Gaza'!C18</f>
        <v>0</v>
      </c>
      <c r="G18" s="29"/>
      <c r="H18" s="29"/>
    </row>
    <row r="19" spans="1:8" s="26" customFormat="1" ht="15" customHeight="1" x14ac:dyDescent="0.25">
      <c r="A19" s="48" t="s">
        <v>31</v>
      </c>
      <c r="B19" s="32">
        <v>624.29999999999995</v>
      </c>
      <c r="C19" s="32">
        <v>714.30000000000007</v>
      </c>
      <c r="D19" s="44" t="s">
        <v>87</v>
      </c>
      <c r="E19" s="29">
        <f>B19-'p1 rwb'!B19-'P1 Gaza'!B19</f>
        <v>0</v>
      </c>
      <c r="F19" s="29">
        <f>C19-'p1 rwb'!C19-'P1 Gaza'!C19</f>
        <v>0</v>
      </c>
      <c r="G19" s="29"/>
      <c r="H19" s="29"/>
    </row>
    <row r="20" spans="1:8" s="26" customFormat="1" ht="27.75" customHeight="1" x14ac:dyDescent="0.25">
      <c r="A20" s="48" t="s">
        <v>32</v>
      </c>
      <c r="B20" s="32">
        <v>207</v>
      </c>
      <c r="C20" s="32">
        <v>250.3</v>
      </c>
      <c r="D20" s="44" t="s">
        <v>88</v>
      </c>
      <c r="E20" s="29">
        <f>B20-'p1 rwb'!B20-'P1 Gaza'!B20</f>
        <v>0</v>
      </c>
      <c r="F20" s="29">
        <f>C20-'p1 rwb'!C20-'P1 Gaza'!C20</f>
        <v>2.8421709430404007E-14</v>
      </c>
      <c r="G20" s="29"/>
      <c r="H20" s="29"/>
    </row>
    <row r="21" spans="1:8" s="26" customFormat="1" ht="24" customHeight="1" x14ac:dyDescent="0.25">
      <c r="A21" s="48" t="s">
        <v>33</v>
      </c>
      <c r="B21" s="32">
        <v>150.19999999999999</v>
      </c>
      <c r="C21" s="32">
        <v>175.5</v>
      </c>
      <c r="D21" s="44" t="s">
        <v>89</v>
      </c>
      <c r="E21" s="29">
        <f>B21-'p1 rwb'!B21-'P1 Gaza'!B21</f>
        <v>0</v>
      </c>
      <c r="F21" s="29">
        <f>C21-'p1 rwb'!C21-'P1 Gaza'!C21</f>
        <v>0</v>
      </c>
      <c r="G21" s="29"/>
      <c r="H21" s="29"/>
    </row>
    <row r="22" spans="1:8" s="26" customFormat="1" ht="15" customHeight="1" x14ac:dyDescent="0.25">
      <c r="A22" s="48" t="s">
        <v>9</v>
      </c>
      <c r="B22" s="32">
        <v>1060</v>
      </c>
      <c r="C22" s="32">
        <v>1084.8</v>
      </c>
      <c r="D22" s="44" t="s">
        <v>10</v>
      </c>
      <c r="E22" s="29">
        <f>B22-'p1 rwb'!B22-'P1 Gaza'!B22</f>
        <v>0</v>
      </c>
      <c r="F22" s="29">
        <f>C22-'p1 rwb'!C22-'P1 Gaza'!C22</f>
        <v>0</v>
      </c>
      <c r="G22" s="29"/>
      <c r="H22" s="29"/>
    </row>
    <row r="23" spans="1:8" s="26" customFormat="1" ht="27" customHeight="1" x14ac:dyDescent="0.25">
      <c r="A23" s="48" t="s">
        <v>34</v>
      </c>
      <c r="B23" s="32">
        <v>934.5</v>
      </c>
      <c r="C23" s="32">
        <v>858.19999999999993</v>
      </c>
      <c r="D23" s="44" t="s">
        <v>11</v>
      </c>
      <c r="E23" s="29">
        <f>B23-'p1 rwb'!B23-'P1 Gaza'!B23</f>
        <v>0</v>
      </c>
      <c r="F23" s="29">
        <f>C23-'p1 rwb'!C23-'P1 Gaza'!C23</f>
        <v>0</v>
      </c>
      <c r="G23" s="29"/>
      <c r="H23" s="29"/>
    </row>
    <row r="24" spans="1:8" s="26" customFormat="1" ht="15" customHeight="1" x14ac:dyDescent="0.25">
      <c r="A24" s="48" t="s">
        <v>35</v>
      </c>
      <c r="B24" s="32">
        <v>106.2</v>
      </c>
      <c r="C24" s="32">
        <v>126</v>
      </c>
      <c r="D24" s="44" t="s">
        <v>26</v>
      </c>
      <c r="E24" s="29">
        <f>B24-'p1 rwb'!B24-'P1 Gaza'!B24</f>
        <v>0</v>
      </c>
      <c r="F24" s="29">
        <f>C24-'p1 rwb'!C24-'P1 Gaza'!C24</f>
        <v>0</v>
      </c>
      <c r="G24" s="29"/>
      <c r="H24" s="29"/>
    </row>
    <row r="25" spans="1:8" s="26" customFormat="1" ht="15" customHeight="1" x14ac:dyDescent="0.25">
      <c r="A25" s="48" t="s">
        <v>36</v>
      </c>
      <c r="B25" s="32">
        <v>358.5</v>
      </c>
      <c r="C25" s="32">
        <v>389</v>
      </c>
      <c r="D25" s="44" t="s">
        <v>90</v>
      </c>
      <c r="E25" s="29">
        <f>B25-'p1 rwb'!B25-'P1 Gaza'!B25</f>
        <v>0</v>
      </c>
      <c r="F25" s="29">
        <f>C25-'p1 rwb'!C25-'P1 Gaza'!C25</f>
        <v>0</v>
      </c>
      <c r="G25" s="29"/>
      <c r="H25" s="29"/>
    </row>
    <row r="26" spans="1:8" s="26" customFormat="1" ht="22.5" customHeight="1" x14ac:dyDescent="0.25">
      <c r="A26" s="47" t="s">
        <v>96</v>
      </c>
      <c r="B26" s="31">
        <v>3603.3999999999996</v>
      </c>
      <c r="C26" s="31">
        <v>3174.8999999999996</v>
      </c>
      <c r="D26" s="43" t="s">
        <v>12</v>
      </c>
      <c r="E26" s="29">
        <f>B26-'p1 rwb'!B26-'P1 Gaza'!B26</f>
        <v>0</v>
      </c>
      <c r="F26" s="29">
        <f>C26-'p1 rwb'!C26-'P1 Gaza'!C26</f>
        <v>0</v>
      </c>
      <c r="G26" s="29"/>
      <c r="H26" s="29"/>
    </row>
    <row r="27" spans="1:8" s="26" customFormat="1" ht="24.75" customHeight="1" x14ac:dyDescent="0.25">
      <c r="A27" s="47" t="s">
        <v>101</v>
      </c>
      <c r="B27" s="31">
        <v>6.2</v>
      </c>
      <c r="C27" s="31">
        <v>7.8000000000000007</v>
      </c>
      <c r="D27" s="43" t="s">
        <v>13</v>
      </c>
      <c r="E27" s="29">
        <f>B27-'p1 rwb'!B27-'P1 Gaza'!B27</f>
        <v>0</v>
      </c>
      <c r="F27" s="29">
        <f>C27-'p1 rwb'!C27-'P1 Gaza'!C27</f>
        <v>0</v>
      </c>
      <c r="G27" s="29"/>
      <c r="H27" s="29"/>
    </row>
    <row r="28" spans="1:8" s="26" customFormat="1" ht="15" customHeight="1" x14ac:dyDescent="0.25">
      <c r="A28" s="48" t="s">
        <v>14</v>
      </c>
      <c r="B28" s="32">
        <v>1137.4000000000001</v>
      </c>
      <c r="C28" s="32">
        <v>1111.5</v>
      </c>
      <c r="D28" s="44" t="s">
        <v>15</v>
      </c>
      <c r="E28" s="29">
        <f>B28-'p1 rwb'!B28-'P1 Gaza'!B28</f>
        <v>9.2370555648813024E-14</v>
      </c>
      <c r="F28" s="29">
        <f>C28-'p1 rwb'!C28-'P1 Gaza'!C28</f>
        <v>9.2370555648813024E-14</v>
      </c>
      <c r="G28" s="29"/>
      <c r="H28" s="29"/>
    </row>
    <row r="29" spans="1:8" s="26" customFormat="1" ht="15" customHeight="1" x14ac:dyDescent="0.25">
      <c r="A29" s="48" t="s">
        <v>16</v>
      </c>
      <c r="B29" s="32">
        <v>1020.4</v>
      </c>
      <c r="C29" s="32">
        <v>1223.5</v>
      </c>
      <c r="D29" s="45" t="s">
        <v>17</v>
      </c>
      <c r="E29" s="29">
        <f>B29-'p1 rwb'!B29-'P1 Gaza'!B29</f>
        <v>0</v>
      </c>
      <c r="F29" s="29">
        <f>C29-'p1 rwb'!C29-'P1 Gaza'!C29</f>
        <v>0</v>
      </c>
      <c r="G29" s="29"/>
      <c r="H29" s="29"/>
    </row>
    <row r="30" spans="1:8" s="26" customFormat="1" ht="15" customHeight="1" x14ac:dyDescent="0.25">
      <c r="A30" s="49" t="s">
        <v>83</v>
      </c>
      <c r="B30" s="33">
        <v>23177.3</v>
      </c>
      <c r="C30" s="34">
        <v>25583.5</v>
      </c>
      <c r="D30" s="46" t="s">
        <v>82</v>
      </c>
      <c r="E30" s="29">
        <f>B30-'p1 rwb'!B30-'P1 Gaza'!B30</f>
        <v>0</v>
      </c>
      <c r="F30" s="29">
        <f>C30-'p1 rwb'!C30-'P1 Gaza'!C30</f>
        <v>0</v>
      </c>
      <c r="G30" s="29"/>
      <c r="H30" s="29"/>
    </row>
    <row r="31" spans="1:8" ht="36.75" customHeight="1" x14ac:dyDescent="0.25">
      <c r="A31" s="96" t="s">
        <v>130</v>
      </c>
      <c r="B31" s="96"/>
      <c r="C31" s="99" t="s">
        <v>131</v>
      </c>
      <c r="D31" s="99"/>
    </row>
    <row r="33" spans="2:3" x14ac:dyDescent="0.25">
      <c r="B33" s="18">
        <f>B30-SUM(B26:B29,B12:B17,B6:B7)</f>
        <v>0</v>
      </c>
      <c r="C33" s="18">
        <f>C30-SUM(C26:C29,C12:C17,C6:C7)</f>
        <v>0</v>
      </c>
    </row>
    <row r="34" spans="2:3" x14ac:dyDescent="0.25">
      <c r="B34" s="18">
        <f>B17-B18-B19-B20-B21-B22-B23-B24-B25</f>
        <v>7.3896444519050419E-13</v>
      </c>
      <c r="C34" s="18">
        <f>C17-C18-C19-C20-C21-C22-C23-C24-C25</f>
        <v>0</v>
      </c>
    </row>
    <row r="35" spans="2:3" x14ac:dyDescent="0.25">
      <c r="B35" s="18">
        <f>B7-B8-B9-B10-B11</f>
        <v>-3.836930773104541E-13</v>
      </c>
      <c r="C35" s="18">
        <f>C7-C8-C9-C10-C11</f>
        <v>-1.6768808563938364E-12</v>
      </c>
    </row>
  </sheetData>
  <mergeCells count="4">
    <mergeCell ref="A31:B31"/>
    <mergeCell ref="A1:D1"/>
    <mergeCell ref="A2:D2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8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zoomScaleSheetLayoutView="100" workbookViewId="0">
      <selection activeCell="A2" sqref="A2:D2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  <col min="5" max="5" width="10.42578125" customWidth="1"/>
  </cols>
  <sheetData>
    <row r="1" spans="1:7" s="17" customFormat="1" ht="42" customHeight="1" x14ac:dyDescent="0.25">
      <c r="A1" s="97" t="s">
        <v>141</v>
      </c>
      <c r="B1" s="97"/>
      <c r="C1" s="97"/>
      <c r="D1" s="97"/>
    </row>
    <row r="2" spans="1:7" s="17" customFormat="1" ht="30" customHeight="1" x14ac:dyDescent="0.25">
      <c r="A2" s="98" t="s">
        <v>142</v>
      </c>
      <c r="B2" s="98"/>
      <c r="C2" s="98"/>
      <c r="D2" s="98"/>
    </row>
    <row r="3" spans="1:7" ht="5.0999999999999996" customHeight="1" x14ac:dyDescent="0.25">
      <c r="A3" s="1"/>
      <c r="B3" s="1"/>
      <c r="C3" s="12"/>
      <c r="D3" s="1"/>
    </row>
    <row r="4" spans="1:7" ht="17.25" customHeight="1" x14ac:dyDescent="0.25">
      <c r="A4" s="25" t="s">
        <v>113</v>
      </c>
      <c r="B4" s="3"/>
      <c r="C4" s="3"/>
      <c r="D4" s="4" t="s">
        <v>21</v>
      </c>
    </row>
    <row r="5" spans="1:7" ht="16.5" customHeight="1" x14ac:dyDescent="0.25">
      <c r="A5" s="19" t="s">
        <v>38</v>
      </c>
      <c r="B5" s="38">
        <v>2020</v>
      </c>
      <c r="C5" s="30">
        <v>2019</v>
      </c>
      <c r="D5" s="20" t="s">
        <v>37</v>
      </c>
    </row>
    <row r="6" spans="1:7" s="26" customFormat="1" ht="15" customHeight="1" x14ac:dyDescent="0.25">
      <c r="A6" s="51" t="s">
        <v>103</v>
      </c>
      <c r="B6" s="53">
        <v>15494.9</v>
      </c>
      <c r="C6" s="90">
        <v>17328.8</v>
      </c>
      <c r="D6" s="65" t="s">
        <v>39</v>
      </c>
      <c r="E6" s="29"/>
      <c r="F6" s="93">
        <f>B6-'EXP WB'!B6-'EXP Gaza'!B6</f>
        <v>0</v>
      </c>
      <c r="G6" s="93">
        <f>C6-'EXP WB'!C6-'EXP Gaza'!C6</f>
        <v>0</v>
      </c>
    </row>
    <row r="7" spans="1:7" s="26" customFormat="1" ht="15" customHeight="1" x14ac:dyDescent="0.25">
      <c r="A7" s="35" t="s">
        <v>104</v>
      </c>
      <c r="B7" s="54">
        <v>11827.5</v>
      </c>
      <c r="C7" s="91">
        <v>13627.5</v>
      </c>
      <c r="D7" s="66" t="s">
        <v>40</v>
      </c>
      <c r="F7" s="93">
        <f>B7-'EXP WB'!B7-'EXP Gaza'!B7</f>
        <v>0</v>
      </c>
      <c r="G7" s="93">
        <f>C7-'EXP WB'!C7-'EXP Gaza'!C7</f>
        <v>0</v>
      </c>
    </row>
    <row r="8" spans="1:7" s="26" customFormat="1" ht="15" customHeight="1" x14ac:dyDescent="0.25">
      <c r="A8" s="35" t="s">
        <v>105</v>
      </c>
      <c r="B8" s="54">
        <v>3213.5</v>
      </c>
      <c r="C8" s="91">
        <v>3202.3</v>
      </c>
      <c r="D8" s="66" t="s">
        <v>41</v>
      </c>
      <c r="F8" s="93">
        <f>B8-'EXP WB'!B8-'EXP Gaza'!B8</f>
        <v>0</v>
      </c>
      <c r="G8" s="93">
        <f>C8-'EXP WB'!C8-'EXP Gaza'!C8</f>
        <v>0</v>
      </c>
    </row>
    <row r="9" spans="1:7" s="26" customFormat="1" ht="38.25" customHeight="1" x14ac:dyDescent="0.25">
      <c r="A9" s="35" t="s">
        <v>106</v>
      </c>
      <c r="B9" s="54">
        <v>453.9</v>
      </c>
      <c r="C9" s="91">
        <v>499</v>
      </c>
      <c r="D9" s="66" t="s">
        <v>42</v>
      </c>
      <c r="F9" s="93">
        <f>B9-'EXP WB'!B9-'EXP Gaza'!B9</f>
        <v>0</v>
      </c>
      <c r="G9" s="93">
        <f>C9-'EXP WB'!C9-'EXP Gaza'!C9</f>
        <v>0</v>
      </c>
    </row>
    <row r="10" spans="1:7" s="26" customFormat="1" ht="15" customHeight="1" x14ac:dyDescent="0.25">
      <c r="A10" s="51" t="s">
        <v>112</v>
      </c>
      <c r="B10" s="55">
        <v>3328.6</v>
      </c>
      <c r="C10" s="92">
        <v>4177.1000000000004</v>
      </c>
      <c r="D10" s="67" t="s">
        <v>43</v>
      </c>
      <c r="E10" s="27"/>
      <c r="F10" s="93">
        <f>B10-'EXP WB'!B10-'EXP Gaza'!B10</f>
        <v>0</v>
      </c>
      <c r="G10" s="93">
        <f>C10-'EXP WB'!C10-'EXP Gaza'!C10</f>
        <v>0</v>
      </c>
    </row>
    <row r="11" spans="1:7" s="26" customFormat="1" ht="15" customHeight="1" x14ac:dyDescent="0.25">
      <c r="A11" s="35" t="s">
        <v>107</v>
      </c>
      <c r="B11" s="54">
        <v>3093.2</v>
      </c>
      <c r="C11" s="91">
        <v>3911.2000000000003</v>
      </c>
      <c r="D11" s="66" t="s">
        <v>44</v>
      </c>
      <c r="F11" s="93">
        <f>B11-'EXP WB'!B11-'EXP Gaza'!B11</f>
        <v>0</v>
      </c>
      <c r="G11" s="93">
        <f>C11-'EXP WB'!C11-'EXP Gaza'!C11</f>
        <v>0</v>
      </c>
    </row>
    <row r="12" spans="1:7" s="26" customFormat="1" ht="15" customHeight="1" x14ac:dyDescent="0.25">
      <c r="A12" s="35" t="s">
        <v>51</v>
      </c>
      <c r="B12" s="54">
        <v>1920.7</v>
      </c>
      <c r="C12" s="91">
        <v>2519.1999999999998</v>
      </c>
      <c r="D12" s="57" t="s">
        <v>57</v>
      </c>
      <c r="F12" s="93">
        <f>B12-'EXP WB'!B12-'EXP Gaza'!B12</f>
        <v>0</v>
      </c>
      <c r="G12" s="93">
        <f>C12-'EXP WB'!C12-'EXP Gaza'!C12</f>
        <v>0</v>
      </c>
    </row>
    <row r="13" spans="1:7" s="26" customFormat="1" ht="15" customHeight="1" x14ac:dyDescent="0.25">
      <c r="A13" s="35" t="s">
        <v>52</v>
      </c>
      <c r="B13" s="54">
        <v>1172.5</v>
      </c>
      <c r="C13" s="91">
        <v>1392</v>
      </c>
      <c r="D13" s="57" t="s">
        <v>58</v>
      </c>
      <c r="F13" s="93">
        <f>B13-'EXP WB'!B13-'EXP Gaza'!B13</f>
        <v>9.2370555648813024E-14</v>
      </c>
      <c r="G13" s="93">
        <f>C13-'EXP WB'!C13-'EXP Gaza'!C13</f>
        <v>4.6185277824406512E-14</v>
      </c>
    </row>
    <row r="14" spans="1:7" s="26" customFormat="1" ht="15" customHeight="1" x14ac:dyDescent="0.25">
      <c r="A14" s="35" t="s">
        <v>108</v>
      </c>
      <c r="B14" s="54">
        <v>235.39999999999998</v>
      </c>
      <c r="C14" s="91">
        <v>265.89999999999998</v>
      </c>
      <c r="D14" s="66" t="s">
        <v>45</v>
      </c>
      <c r="F14" s="93">
        <f>B14-'EXP WB'!B14-'EXP Gaza'!B14</f>
        <v>0</v>
      </c>
      <c r="G14" s="93">
        <f>C14-'EXP WB'!C14-'EXP Gaza'!C14</f>
        <v>0</v>
      </c>
    </row>
    <row r="15" spans="1:7" s="26" customFormat="1" ht="15" customHeight="1" x14ac:dyDescent="0.25">
      <c r="A15" s="35" t="s">
        <v>109</v>
      </c>
      <c r="B15" s="54">
        <v>0</v>
      </c>
      <c r="C15" s="91">
        <v>0</v>
      </c>
      <c r="D15" s="66" t="s">
        <v>46</v>
      </c>
      <c r="F15" s="93">
        <f>B15-'EXP WB'!B15-'EXP Gaza'!B15</f>
        <v>0</v>
      </c>
      <c r="G15" s="93">
        <f>C15-'EXP WB'!C15-'EXP Gaza'!C15</f>
        <v>0</v>
      </c>
    </row>
    <row r="16" spans="1:7" s="26" customFormat="1" ht="15" customHeight="1" x14ac:dyDescent="0.25">
      <c r="A16" s="51" t="s">
        <v>110</v>
      </c>
      <c r="B16" s="55">
        <v>-4853.2</v>
      </c>
      <c r="C16" s="92">
        <v>-5745.6</v>
      </c>
      <c r="D16" s="67" t="s">
        <v>47</v>
      </c>
      <c r="E16" s="27"/>
      <c r="F16" s="93">
        <f>B16-'EXP WB'!B16-'EXP Gaza'!B16</f>
        <v>0</v>
      </c>
      <c r="G16" s="93">
        <f>C16-'EXP WB'!C16-'EXP Gaza'!C16</f>
        <v>0</v>
      </c>
    </row>
    <row r="17" spans="1:7" s="26" customFormat="1" ht="15" customHeight="1" x14ac:dyDescent="0.25">
      <c r="A17" s="35" t="s">
        <v>53</v>
      </c>
      <c r="B17" s="54">
        <v>2335.8999999999996</v>
      </c>
      <c r="C17" s="91">
        <v>2630.5</v>
      </c>
      <c r="D17" s="66" t="s">
        <v>48</v>
      </c>
      <c r="E17" s="27"/>
      <c r="F17" s="93">
        <f>B17-'EXP WB'!B17-'EXP Gaza'!B17</f>
        <v>0</v>
      </c>
      <c r="G17" s="93">
        <f>C17-'EXP WB'!C17-'EXP Gaza'!C17</f>
        <v>0</v>
      </c>
    </row>
    <row r="18" spans="1:7" s="26" customFormat="1" ht="15" customHeight="1" x14ac:dyDescent="0.25">
      <c r="A18" s="35" t="s">
        <v>54</v>
      </c>
      <c r="B18" s="54">
        <v>2037.5</v>
      </c>
      <c r="C18" s="91">
        <v>2207</v>
      </c>
      <c r="D18" s="57" t="s">
        <v>59</v>
      </c>
      <c r="F18" s="93">
        <f>B18-'EXP WB'!B18-'EXP Gaza'!B18</f>
        <v>0</v>
      </c>
      <c r="G18" s="93">
        <f>C18-'EXP WB'!C18-'EXP Gaza'!C18</f>
        <v>-1.8474111129762605E-13</v>
      </c>
    </row>
    <row r="19" spans="1:7" s="26" customFormat="1" ht="15" customHeight="1" x14ac:dyDescent="0.25">
      <c r="A19" s="35" t="s">
        <v>55</v>
      </c>
      <c r="B19" s="54">
        <v>298.39999999999998</v>
      </c>
      <c r="C19" s="91">
        <v>423.5</v>
      </c>
      <c r="D19" s="57" t="s">
        <v>60</v>
      </c>
      <c r="F19" s="93">
        <f>B19-'EXP WB'!B19-'EXP Gaza'!B19</f>
        <v>0</v>
      </c>
      <c r="G19" s="93">
        <f>C19-'EXP WB'!C19-'EXP Gaza'!C19</f>
        <v>0</v>
      </c>
    </row>
    <row r="20" spans="1:7" s="26" customFormat="1" ht="15" customHeight="1" x14ac:dyDescent="0.25">
      <c r="A20" s="35" t="s">
        <v>56</v>
      </c>
      <c r="B20" s="54">
        <v>7189.1</v>
      </c>
      <c r="C20" s="91">
        <v>8376.1</v>
      </c>
      <c r="D20" s="66" t="s">
        <v>49</v>
      </c>
      <c r="E20" s="27"/>
      <c r="F20" s="93">
        <f>B20-'EXP WB'!B20-'EXP Gaza'!B20</f>
        <v>0</v>
      </c>
      <c r="G20" s="93">
        <f>C20-'EXP WB'!C20-'EXP Gaza'!C20</f>
        <v>0</v>
      </c>
    </row>
    <row r="21" spans="1:7" s="26" customFormat="1" ht="15" customHeight="1" x14ac:dyDescent="0.25">
      <c r="A21" s="35" t="s">
        <v>54</v>
      </c>
      <c r="B21" s="54">
        <v>6629.9</v>
      </c>
      <c r="C21" s="91">
        <v>7641.3</v>
      </c>
      <c r="D21" s="57" t="s">
        <v>59</v>
      </c>
      <c r="F21" s="93">
        <f>B21-'EXP WB'!B21-'EXP Gaza'!B21</f>
        <v>0</v>
      </c>
      <c r="G21" s="93">
        <f>C21-'EXP WB'!C21-'EXP Gaza'!C21</f>
        <v>0</v>
      </c>
    </row>
    <row r="22" spans="1:7" s="26" customFormat="1" ht="15" customHeight="1" x14ac:dyDescent="0.25">
      <c r="A22" s="35" t="s">
        <v>55</v>
      </c>
      <c r="B22" s="54">
        <v>559.20000000000005</v>
      </c>
      <c r="C22" s="91">
        <v>734.8</v>
      </c>
      <c r="D22" s="57" t="s">
        <v>60</v>
      </c>
      <c r="F22" s="93">
        <f>B22-'EXP WB'!B22-'EXP Gaza'!B22</f>
        <v>0</v>
      </c>
      <c r="G22" s="93">
        <f>C22-'EXP WB'!C22-'EXP Gaza'!C22</f>
        <v>0</v>
      </c>
    </row>
    <row r="23" spans="1:7" s="26" customFormat="1" ht="15" customHeight="1" x14ac:dyDescent="0.25">
      <c r="A23" s="35" t="s">
        <v>117</v>
      </c>
      <c r="B23" s="70">
        <v>67.100000000000009</v>
      </c>
      <c r="C23" s="91">
        <v>68.7</v>
      </c>
      <c r="D23" s="68" t="s">
        <v>118</v>
      </c>
      <c r="F23" s="93">
        <f>B23-'EXP WB'!B23-'EXP Gaza'!B23</f>
        <v>0</v>
      </c>
      <c r="G23" s="93">
        <f>C23-'EXP WB'!C23-'EXP Gaza'!C23</f>
        <v>0</v>
      </c>
    </row>
    <row r="24" spans="1:7" s="26" customFormat="1" ht="15" customHeight="1" x14ac:dyDescent="0.25">
      <c r="A24" s="52" t="s">
        <v>18</v>
      </c>
      <c r="B24" s="59">
        <v>14037.400000000001</v>
      </c>
      <c r="C24" s="34">
        <v>15829</v>
      </c>
      <c r="D24" s="50" t="s">
        <v>19</v>
      </c>
      <c r="E24" s="27"/>
      <c r="F24" s="93">
        <f>B24-'EXP WB'!B24-'EXP Gaza'!B24</f>
        <v>0</v>
      </c>
      <c r="G24" s="93">
        <f>C24-'EXP WB'!C24-'EXP Gaza'!C24</f>
        <v>0</v>
      </c>
    </row>
    <row r="25" spans="1:7" ht="34.5" customHeight="1" x14ac:dyDescent="0.25">
      <c r="A25" s="96" t="s">
        <v>130</v>
      </c>
      <c r="B25" s="96"/>
      <c r="C25" s="99" t="s">
        <v>131</v>
      </c>
      <c r="D25" s="99"/>
    </row>
    <row r="26" spans="1:7" x14ac:dyDescent="0.25">
      <c r="A26" s="15"/>
      <c r="D26" s="13"/>
    </row>
    <row r="27" spans="1:7" x14ac:dyDescent="0.25">
      <c r="B27" s="94">
        <f>B24-B16-B10-B6-B23</f>
        <v>2.1742607714259066E-12</v>
      </c>
      <c r="C27" s="94">
        <f>C24-C16-C10-C6-C23</f>
        <v>7.2475359047530219E-13</v>
      </c>
    </row>
    <row r="28" spans="1:7" x14ac:dyDescent="0.25">
      <c r="B28" s="94">
        <f>B6-B7-B8-B9</f>
        <v>0</v>
      </c>
      <c r="C28" s="94">
        <f>C6-C7-C8-C9</f>
        <v>-9.0949470177292824E-13</v>
      </c>
    </row>
    <row r="29" spans="1:7" x14ac:dyDescent="0.25">
      <c r="B29" s="94">
        <f>B10-B11-B14</f>
        <v>0</v>
      </c>
      <c r="C29" s="94">
        <f>C10-C11-C14</f>
        <v>0</v>
      </c>
    </row>
    <row r="30" spans="1:7" x14ac:dyDescent="0.25">
      <c r="B30" s="94">
        <f>B11-B12-B13</f>
        <v>0</v>
      </c>
      <c r="C30" s="94">
        <f>C11-C12-C13</f>
        <v>0</v>
      </c>
    </row>
    <row r="31" spans="1:7" x14ac:dyDescent="0.25">
      <c r="B31" s="94">
        <f>B20-B17+B16</f>
        <v>0</v>
      </c>
      <c r="C31" s="94">
        <f>C20-C17+C16</f>
        <v>0</v>
      </c>
    </row>
    <row r="32" spans="1:7" x14ac:dyDescent="0.25">
      <c r="B32" s="94">
        <f>B17-B18-B19</f>
        <v>0</v>
      </c>
      <c r="C32" s="94">
        <f>C17-C18-C19</f>
        <v>0</v>
      </c>
    </row>
    <row r="33" spans="2:3" x14ac:dyDescent="0.25">
      <c r="B33" s="94">
        <f>B20-B21-B22</f>
        <v>0</v>
      </c>
      <c r="C33" s="94">
        <f>C20-C21-C22</f>
        <v>0</v>
      </c>
    </row>
    <row r="34" spans="2:3" x14ac:dyDescent="0.25">
      <c r="B34" s="18">
        <f>B24-'B1 PL'!B30</f>
        <v>0</v>
      </c>
      <c r="C34" s="18">
        <f>C24-'B1 PL'!C30</f>
        <v>0</v>
      </c>
    </row>
  </sheetData>
  <mergeCells count="4">
    <mergeCell ref="A25:B25"/>
    <mergeCell ref="A1:D1"/>
    <mergeCell ref="A2:D2"/>
    <mergeCell ref="C25:D25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SheetLayoutView="100" workbookViewId="0">
      <selection activeCell="B6" sqref="B6:B24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</cols>
  <sheetData>
    <row r="1" spans="1:4" s="17" customFormat="1" ht="45" customHeight="1" x14ac:dyDescent="0.25">
      <c r="A1" s="97" t="s">
        <v>139</v>
      </c>
      <c r="B1" s="97"/>
      <c r="C1" s="97"/>
      <c r="D1" s="97"/>
    </row>
    <row r="2" spans="1:4" s="17" customFormat="1" ht="46.5" customHeight="1" x14ac:dyDescent="0.25">
      <c r="A2" s="98" t="s">
        <v>140</v>
      </c>
      <c r="B2" s="98"/>
      <c r="C2" s="98"/>
      <c r="D2" s="98"/>
    </row>
    <row r="3" spans="1:4" ht="5.0999999999999996" customHeight="1" x14ac:dyDescent="0.25">
      <c r="A3" s="1"/>
      <c r="B3" s="1"/>
      <c r="C3" s="12"/>
      <c r="D3" s="1"/>
    </row>
    <row r="4" spans="1:4" ht="17.25" customHeight="1" x14ac:dyDescent="0.25">
      <c r="A4" s="25" t="s">
        <v>113</v>
      </c>
      <c r="B4" s="3"/>
      <c r="C4" s="3"/>
      <c r="D4" s="4" t="s">
        <v>21</v>
      </c>
    </row>
    <row r="5" spans="1:4" ht="16.5" customHeight="1" x14ac:dyDescent="0.25">
      <c r="A5" s="19" t="s">
        <v>38</v>
      </c>
      <c r="B5" s="38">
        <v>2020</v>
      </c>
      <c r="C5" s="30">
        <v>2019</v>
      </c>
      <c r="D5" s="20" t="s">
        <v>37</v>
      </c>
    </row>
    <row r="6" spans="1:4" s="26" customFormat="1" ht="15" customHeight="1" x14ac:dyDescent="0.25">
      <c r="A6" s="51" t="s">
        <v>103</v>
      </c>
      <c r="B6" s="53">
        <v>12332</v>
      </c>
      <c r="C6" s="90">
        <v>13893.8</v>
      </c>
      <c r="D6" s="65" t="s">
        <v>39</v>
      </c>
    </row>
    <row r="7" spans="1:4" s="26" customFormat="1" ht="15" customHeight="1" x14ac:dyDescent="0.25">
      <c r="A7" s="35" t="s">
        <v>104</v>
      </c>
      <c r="B7" s="54">
        <v>9632.4</v>
      </c>
      <c r="C7" s="91">
        <v>11248.6</v>
      </c>
      <c r="D7" s="66" t="s">
        <v>40</v>
      </c>
    </row>
    <row r="8" spans="1:4" s="26" customFormat="1" ht="15" customHeight="1" x14ac:dyDescent="0.25">
      <c r="A8" s="35" t="s">
        <v>105</v>
      </c>
      <c r="B8" s="54">
        <v>2472.5</v>
      </c>
      <c r="C8" s="91">
        <v>2416.3000000000002</v>
      </c>
      <c r="D8" s="66" t="s">
        <v>41</v>
      </c>
    </row>
    <row r="9" spans="1:4" s="26" customFormat="1" ht="35.25" customHeight="1" x14ac:dyDescent="0.25">
      <c r="A9" s="35" t="s">
        <v>106</v>
      </c>
      <c r="B9" s="54">
        <v>227.1</v>
      </c>
      <c r="C9" s="91">
        <v>228.9</v>
      </c>
      <c r="D9" s="66" t="s">
        <v>42</v>
      </c>
    </row>
    <row r="10" spans="1:4" s="26" customFormat="1" ht="15" customHeight="1" x14ac:dyDescent="0.25">
      <c r="A10" s="51" t="s">
        <v>112</v>
      </c>
      <c r="B10" s="55">
        <v>3075.2</v>
      </c>
      <c r="C10" s="92">
        <v>3753.5</v>
      </c>
      <c r="D10" s="67" t="s">
        <v>43</v>
      </c>
    </row>
    <row r="11" spans="1:4" s="26" customFormat="1" ht="15" customHeight="1" x14ac:dyDescent="0.25">
      <c r="A11" s="35" t="s">
        <v>107</v>
      </c>
      <c r="B11" s="54">
        <v>2848.5</v>
      </c>
      <c r="C11" s="91">
        <v>3497.3</v>
      </c>
      <c r="D11" s="66" t="s">
        <v>44</v>
      </c>
    </row>
    <row r="12" spans="1:4" s="26" customFormat="1" ht="15" customHeight="1" x14ac:dyDescent="0.25">
      <c r="A12" s="35" t="s">
        <v>51</v>
      </c>
      <c r="B12" s="54">
        <v>1698.4</v>
      </c>
      <c r="C12" s="91">
        <v>2131.5</v>
      </c>
      <c r="D12" s="57" t="s">
        <v>57</v>
      </c>
    </row>
    <row r="13" spans="1:4" s="26" customFormat="1" ht="15" customHeight="1" x14ac:dyDescent="0.25">
      <c r="A13" s="35" t="s">
        <v>52</v>
      </c>
      <c r="B13" s="54">
        <v>1150.0999999999999</v>
      </c>
      <c r="C13" s="91">
        <v>1365.8</v>
      </c>
      <c r="D13" s="57" t="s">
        <v>58</v>
      </c>
    </row>
    <row r="14" spans="1:4" s="26" customFormat="1" ht="15" customHeight="1" x14ac:dyDescent="0.25">
      <c r="A14" s="35" t="s">
        <v>108</v>
      </c>
      <c r="B14" s="54">
        <v>226.7</v>
      </c>
      <c r="C14" s="91">
        <v>256.2</v>
      </c>
      <c r="D14" s="66" t="s">
        <v>45</v>
      </c>
    </row>
    <row r="15" spans="1:4" s="26" customFormat="1" ht="15" customHeight="1" x14ac:dyDescent="0.25">
      <c r="A15" s="35" t="s">
        <v>109</v>
      </c>
      <c r="B15" s="54">
        <v>0</v>
      </c>
      <c r="C15" s="91">
        <v>0</v>
      </c>
      <c r="D15" s="66" t="s">
        <v>46</v>
      </c>
    </row>
    <row r="16" spans="1:4" s="26" customFormat="1" ht="15" customHeight="1" x14ac:dyDescent="0.25">
      <c r="A16" s="51" t="s">
        <v>110</v>
      </c>
      <c r="B16" s="55">
        <v>-3942</v>
      </c>
      <c r="C16" s="92">
        <v>-4693.7</v>
      </c>
      <c r="D16" s="67" t="s">
        <v>47</v>
      </c>
    </row>
    <row r="17" spans="1:4" s="26" customFormat="1" ht="15" customHeight="1" x14ac:dyDescent="0.25">
      <c r="A17" s="35" t="s">
        <v>53</v>
      </c>
      <c r="B17" s="54">
        <v>2202.1999999999998</v>
      </c>
      <c r="C17" s="91">
        <v>2484.9</v>
      </c>
      <c r="D17" s="66" t="s">
        <v>48</v>
      </c>
    </row>
    <row r="18" spans="1:4" s="26" customFormat="1" ht="15" customHeight="1" x14ac:dyDescent="0.25">
      <c r="A18" s="35" t="s">
        <v>54</v>
      </c>
      <c r="B18" s="54">
        <v>1991.5</v>
      </c>
      <c r="C18" s="91">
        <v>2161.3000000000002</v>
      </c>
      <c r="D18" s="57" t="s">
        <v>59</v>
      </c>
    </row>
    <row r="19" spans="1:4" s="26" customFormat="1" ht="15" customHeight="1" x14ac:dyDescent="0.25">
      <c r="A19" s="35" t="s">
        <v>55</v>
      </c>
      <c r="B19" s="54">
        <v>210.7</v>
      </c>
      <c r="C19" s="91">
        <v>323.60000000000002</v>
      </c>
      <c r="D19" s="57" t="s">
        <v>60</v>
      </c>
    </row>
    <row r="20" spans="1:4" s="26" customFormat="1" ht="15" customHeight="1" x14ac:dyDescent="0.25">
      <c r="A20" s="35" t="s">
        <v>56</v>
      </c>
      <c r="B20" s="54">
        <v>6144.2</v>
      </c>
      <c r="C20" s="91">
        <v>7178.6</v>
      </c>
      <c r="D20" s="66" t="s">
        <v>49</v>
      </c>
    </row>
    <row r="21" spans="1:4" s="26" customFormat="1" ht="15" customHeight="1" x14ac:dyDescent="0.25">
      <c r="A21" s="35" t="s">
        <v>54</v>
      </c>
      <c r="B21" s="54">
        <v>5674.4</v>
      </c>
      <c r="C21" s="91">
        <v>6558.1</v>
      </c>
      <c r="D21" s="57" t="s">
        <v>59</v>
      </c>
    </row>
    <row r="22" spans="1:4" s="26" customFormat="1" ht="15" customHeight="1" x14ac:dyDescent="0.25">
      <c r="A22" s="35" t="s">
        <v>55</v>
      </c>
      <c r="B22" s="54">
        <v>469.8</v>
      </c>
      <c r="C22" s="91">
        <v>620.5</v>
      </c>
      <c r="D22" s="57" t="s">
        <v>60</v>
      </c>
    </row>
    <row r="23" spans="1:4" s="26" customFormat="1" ht="15" customHeight="1" x14ac:dyDescent="0.25">
      <c r="A23" s="35" t="s">
        <v>117</v>
      </c>
      <c r="B23" s="78">
        <v>98.9</v>
      </c>
      <c r="C23" s="91">
        <v>45.2</v>
      </c>
      <c r="D23" s="68" t="s">
        <v>118</v>
      </c>
    </row>
    <row r="24" spans="1:4" s="26" customFormat="1" ht="15" customHeight="1" x14ac:dyDescent="0.25">
      <c r="A24" s="52" t="s">
        <v>18</v>
      </c>
      <c r="B24" s="33">
        <v>11564.1</v>
      </c>
      <c r="C24" s="34">
        <v>12998.8</v>
      </c>
      <c r="D24" s="50" t="s">
        <v>19</v>
      </c>
    </row>
    <row r="25" spans="1:4" ht="34.5" customHeight="1" x14ac:dyDescent="0.25">
      <c r="A25" s="96" t="s">
        <v>130</v>
      </c>
      <c r="B25" s="96"/>
      <c r="C25" s="99" t="s">
        <v>131</v>
      </c>
      <c r="D25" s="99"/>
    </row>
    <row r="26" spans="1:4" x14ac:dyDescent="0.25">
      <c r="A26" s="15"/>
      <c r="B26" s="18"/>
      <c r="C26" s="18"/>
      <c r="D26" s="13"/>
    </row>
    <row r="27" spans="1:4" x14ac:dyDescent="0.25">
      <c r="B27" s="94">
        <f>B24-B16-B10-B6-B23</f>
        <v>1.4495071809506044E-12</v>
      </c>
      <c r="C27" s="94">
        <f>C24-C16-C10-C6-C23</f>
        <v>7.2475359047530219E-13</v>
      </c>
    </row>
    <row r="28" spans="1:4" x14ac:dyDescent="0.25">
      <c r="B28" s="94">
        <f>B6-B7-B8-B9</f>
        <v>3.694822225952521E-13</v>
      </c>
      <c r="C28" s="94">
        <f>C6-C7-C8-C9</f>
        <v>-1.2789769243681803E-12</v>
      </c>
    </row>
    <row r="29" spans="1:4" x14ac:dyDescent="0.25">
      <c r="B29" s="94">
        <f>B10-B11-B14</f>
        <v>0</v>
      </c>
      <c r="C29" s="94">
        <f>C10-C11-C14</f>
        <v>0</v>
      </c>
    </row>
    <row r="30" spans="1:4" x14ac:dyDescent="0.25">
      <c r="B30" s="94">
        <f>B11-B12-B13</f>
        <v>0</v>
      </c>
      <c r="C30" s="94">
        <f>C11-C12-C13</f>
        <v>0</v>
      </c>
    </row>
    <row r="31" spans="1:4" x14ac:dyDescent="0.25">
      <c r="B31" s="94">
        <f>B20-B17+B16</f>
        <v>0</v>
      </c>
      <c r="C31" s="94">
        <f>C20-C17+C16</f>
        <v>0</v>
      </c>
    </row>
    <row r="32" spans="1:4" x14ac:dyDescent="0.25">
      <c r="B32" s="94">
        <f>B17-B18-B19</f>
        <v>0</v>
      </c>
      <c r="C32" s="94">
        <f>C17-C18-C19</f>
        <v>0</v>
      </c>
    </row>
    <row r="33" spans="2:3" x14ac:dyDescent="0.25">
      <c r="B33" s="94">
        <f>B20-B21-B22</f>
        <v>0</v>
      </c>
      <c r="C33" s="94">
        <f>C20-C21-C22</f>
        <v>0</v>
      </c>
    </row>
    <row r="34" spans="2:3" x14ac:dyDescent="0.25">
      <c r="B34" s="18">
        <f>B24-'B1 WB'!B30</f>
        <v>0</v>
      </c>
      <c r="C34" s="18">
        <f>C24-'B1 WB'!C30</f>
        <v>0</v>
      </c>
    </row>
  </sheetData>
  <mergeCells count="4">
    <mergeCell ref="A25:B25"/>
    <mergeCell ref="A1:D1"/>
    <mergeCell ref="A2:D2"/>
    <mergeCell ref="C25:D25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SheetLayoutView="100" workbookViewId="0">
      <selection activeCell="B6" sqref="B6:B24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</cols>
  <sheetData>
    <row r="1" spans="1:9" s="17" customFormat="1" ht="39" customHeight="1" x14ac:dyDescent="0.25">
      <c r="A1" s="97" t="s">
        <v>137</v>
      </c>
      <c r="B1" s="97"/>
      <c r="C1" s="97"/>
      <c r="D1" s="97"/>
    </row>
    <row r="2" spans="1:9" s="17" customFormat="1" ht="45.75" customHeight="1" x14ac:dyDescent="0.25">
      <c r="A2" s="98" t="s">
        <v>138</v>
      </c>
      <c r="B2" s="98"/>
      <c r="C2" s="98"/>
      <c r="D2" s="98"/>
    </row>
    <row r="3" spans="1:9" ht="5.0999999999999996" customHeight="1" x14ac:dyDescent="0.25">
      <c r="A3" s="1"/>
      <c r="B3" s="1"/>
      <c r="C3" s="12"/>
      <c r="D3" s="1"/>
    </row>
    <row r="4" spans="1:9" ht="17.25" customHeight="1" x14ac:dyDescent="0.25">
      <c r="A4" s="25" t="s">
        <v>113</v>
      </c>
      <c r="B4" s="3"/>
      <c r="C4" s="3"/>
      <c r="D4" s="4" t="s">
        <v>21</v>
      </c>
    </row>
    <row r="5" spans="1:9" ht="16.5" customHeight="1" x14ac:dyDescent="0.25">
      <c r="A5" s="19" t="s">
        <v>38</v>
      </c>
      <c r="B5" s="38">
        <v>2020</v>
      </c>
      <c r="C5" s="30">
        <v>2019</v>
      </c>
      <c r="D5" s="20" t="s">
        <v>37</v>
      </c>
    </row>
    <row r="6" spans="1:9" s="26" customFormat="1" ht="15" customHeight="1" x14ac:dyDescent="0.25">
      <c r="A6" s="51" t="s">
        <v>103</v>
      </c>
      <c r="B6" s="53">
        <v>3162.9</v>
      </c>
      <c r="C6" s="90">
        <v>3435</v>
      </c>
      <c r="D6" s="65" t="s">
        <v>39</v>
      </c>
      <c r="H6" s="29"/>
      <c r="I6" s="29"/>
    </row>
    <row r="7" spans="1:9" s="26" customFormat="1" ht="15" customHeight="1" x14ac:dyDescent="0.25">
      <c r="A7" s="35" t="s">
        <v>104</v>
      </c>
      <c r="B7" s="54">
        <v>2195.1</v>
      </c>
      <c r="C7" s="91">
        <v>2378.9</v>
      </c>
      <c r="D7" s="66" t="s">
        <v>40</v>
      </c>
      <c r="H7" s="29"/>
      <c r="I7" s="29"/>
    </row>
    <row r="8" spans="1:9" s="26" customFormat="1" ht="15" customHeight="1" x14ac:dyDescent="0.25">
      <c r="A8" s="35" t="s">
        <v>105</v>
      </c>
      <c r="B8" s="54">
        <v>741</v>
      </c>
      <c r="C8" s="91">
        <v>786</v>
      </c>
      <c r="D8" s="66" t="s">
        <v>41</v>
      </c>
      <c r="H8" s="29"/>
      <c r="I8" s="29"/>
    </row>
    <row r="9" spans="1:9" s="26" customFormat="1" ht="36" customHeight="1" x14ac:dyDescent="0.25">
      <c r="A9" s="35" t="s">
        <v>106</v>
      </c>
      <c r="B9" s="54">
        <v>226.8</v>
      </c>
      <c r="C9" s="91">
        <v>270.10000000000002</v>
      </c>
      <c r="D9" s="66" t="s">
        <v>42</v>
      </c>
      <c r="H9" s="29"/>
      <c r="I9" s="29"/>
    </row>
    <row r="10" spans="1:9" s="26" customFormat="1" ht="15" customHeight="1" x14ac:dyDescent="0.25">
      <c r="A10" s="51" t="s">
        <v>112</v>
      </c>
      <c r="B10" s="55">
        <v>253.4</v>
      </c>
      <c r="C10" s="92">
        <v>423.6</v>
      </c>
      <c r="D10" s="67" t="s">
        <v>43</v>
      </c>
      <c r="H10" s="29"/>
      <c r="I10" s="29"/>
    </row>
    <row r="11" spans="1:9" s="26" customFormat="1" ht="15" customHeight="1" x14ac:dyDescent="0.25">
      <c r="A11" s="35" t="s">
        <v>107</v>
      </c>
      <c r="B11" s="54">
        <v>244.70000000000002</v>
      </c>
      <c r="C11" s="91">
        <v>413.9</v>
      </c>
      <c r="D11" s="66" t="s">
        <v>44</v>
      </c>
      <c r="H11" s="29"/>
      <c r="I11" s="29"/>
    </row>
    <row r="12" spans="1:9" s="26" customFormat="1" ht="15" customHeight="1" x14ac:dyDescent="0.25">
      <c r="A12" s="35" t="s">
        <v>51</v>
      </c>
      <c r="B12" s="54">
        <v>222.3</v>
      </c>
      <c r="C12" s="91">
        <v>387.7</v>
      </c>
      <c r="D12" s="57" t="s">
        <v>57</v>
      </c>
      <c r="H12" s="29"/>
      <c r="I12" s="29"/>
    </row>
    <row r="13" spans="1:9" s="26" customFormat="1" ht="15" customHeight="1" x14ac:dyDescent="0.25">
      <c r="A13" s="35" t="s">
        <v>52</v>
      </c>
      <c r="B13" s="54">
        <v>22.4</v>
      </c>
      <c r="C13" s="91">
        <v>26.2</v>
      </c>
      <c r="D13" s="57" t="s">
        <v>58</v>
      </c>
      <c r="H13" s="29"/>
      <c r="I13" s="29"/>
    </row>
    <row r="14" spans="1:9" s="26" customFormat="1" ht="15" customHeight="1" x14ac:dyDescent="0.25">
      <c r="A14" s="35" t="s">
        <v>108</v>
      </c>
      <c r="B14" s="54">
        <v>8.6999999999999993</v>
      </c>
      <c r="C14" s="91">
        <v>9.6999999999999993</v>
      </c>
      <c r="D14" s="66" t="s">
        <v>45</v>
      </c>
      <c r="H14" s="29"/>
      <c r="I14" s="29"/>
    </row>
    <row r="15" spans="1:9" s="26" customFormat="1" ht="15" customHeight="1" x14ac:dyDescent="0.25">
      <c r="A15" s="35" t="s">
        <v>109</v>
      </c>
      <c r="B15" s="54">
        <v>0</v>
      </c>
      <c r="C15" s="91">
        <v>0</v>
      </c>
      <c r="D15" s="66" t="s">
        <v>46</v>
      </c>
      <c r="H15" s="29"/>
      <c r="I15" s="29"/>
    </row>
    <row r="16" spans="1:9" s="26" customFormat="1" ht="15" customHeight="1" x14ac:dyDescent="0.25">
      <c r="A16" s="51" t="s">
        <v>110</v>
      </c>
      <c r="B16" s="55">
        <v>-911.2</v>
      </c>
      <c r="C16" s="92">
        <v>-1051.9000000000001</v>
      </c>
      <c r="D16" s="67" t="s">
        <v>47</v>
      </c>
      <c r="H16" s="29"/>
      <c r="I16" s="29"/>
    </row>
    <row r="17" spans="1:9" s="26" customFormat="1" ht="15" customHeight="1" x14ac:dyDescent="0.25">
      <c r="A17" s="35" t="s">
        <v>53</v>
      </c>
      <c r="B17" s="54">
        <v>133.69999999999999</v>
      </c>
      <c r="C17" s="91">
        <v>145.6</v>
      </c>
      <c r="D17" s="66" t="s">
        <v>48</v>
      </c>
      <c r="H17" s="29"/>
      <c r="I17" s="29"/>
    </row>
    <row r="18" spans="1:9" s="26" customFormat="1" ht="15" customHeight="1" x14ac:dyDescent="0.25">
      <c r="A18" s="35" t="s">
        <v>54</v>
      </c>
      <c r="B18" s="54">
        <v>46</v>
      </c>
      <c r="C18" s="91">
        <v>45.7</v>
      </c>
      <c r="D18" s="57" t="s">
        <v>59</v>
      </c>
      <c r="H18" s="29"/>
      <c r="I18" s="29"/>
    </row>
    <row r="19" spans="1:9" s="26" customFormat="1" ht="15" customHeight="1" x14ac:dyDescent="0.25">
      <c r="A19" s="35" t="s">
        <v>55</v>
      </c>
      <c r="B19" s="54">
        <v>87.7</v>
      </c>
      <c r="C19" s="91">
        <v>99.9</v>
      </c>
      <c r="D19" s="57" t="s">
        <v>60</v>
      </c>
      <c r="H19" s="29"/>
      <c r="I19" s="29"/>
    </row>
    <row r="20" spans="1:9" s="26" customFormat="1" ht="15" customHeight="1" x14ac:dyDescent="0.25">
      <c r="A20" s="35" t="s">
        <v>56</v>
      </c>
      <c r="B20" s="54">
        <v>1044.9000000000001</v>
      </c>
      <c r="C20" s="91">
        <v>1197.5</v>
      </c>
      <c r="D20" s="66" t="s">
        <v>49</v>
      </c>
      <c r="H20" s="29"/>
      <c r="I20" s="29"/>
    </row>
    <row r="21" spans="1:9" s="26" customFormat="1" ht="15" customHeight="1" x14ac:dyDescent="0.25">
      <c r="A21" s="35" t="s">
        <v>54</v>
      </c>
      <c r="B21" s="54">
        <v>955.5</v>
      </c>
      <c r="C21" s="91">
        <v>1083.2</v>
      </c>
      <c r="D21" s="57" t="s">
        <v>59</v>
      </c>
      <c r="H21" s="29"/>
      <c r="I21" s="29"/>
    </row>
    <row r="22" spans="1:9" s="26" customFormat="1" ht="15" customHeight="1" x14ac:dyDescent="0.25">
      <c r="A22" s="35" t="s">
        <v>55</v>
      </c>
      <c r="B22" s="54">
        <v>89.4</v>
      </c>
      <c r="C22" s="91">
        <v>114.3</v>
      </c>
      <c r="D22" s="57" t="s">
        <v>60</v>
      </c>
      <c r="H22" s="29"/>
      <c r="I22" s="29"/>
    </row>
    <row r="23" spans="1:9" s="26" customFormat="1" ht="15" customHeight="1" x14ac:dyDescent="0.25">
      <c r="A23" s="35" t="s">
        <v>117</v>
      </c>
      <c r="B23" s="70">
        <v>-31.8</v>
      </c>
      <c r="C23" s="91">
        <v>23.5</v>
      </c>
      <c r="D23" s="68" t="s">
        <v>118</v>
      </c>
      <c r="H23" s="29"/>
      <c r="I23" s="29"/>
    </row>
    <row r="24" spans="1:9" s="26" customFormat="1" ht="15" customHeight="1" x14ac:dyDescent="0.25">
      <c r="A24" s="49" t="s">
        <v>18</v>
      </c>
      <c r="B24" s="59">
        <v>2473.3000000000002</v>
      </c>
      <c r="C24" s="34">
        <v>2830.2</v>
      </c>
      <c r="D24" s="50" t="s">
        <v>19</v>
      </c>
      <c r="H24" s="29"/>
      <c r="I24" s="29"/>
    </row>
    <row r="26" spans="1:9" x14ac:dyDescent="0.25">
      <c r="B26" s="94"/>
      <c r="C26" s="94"/>
    </row>
    <row r="27" spans="1:9" x14ac:dyDescent="0.25">
      <c r="B27" s="94">
        <f>B24-B16-B10-B6-B23</f>
        <v>-1.8118839761882555E-13</v>
      </c>
      <c r="C27" s="94">
        <f>C24-C16-C10-C6-C23</f>
        <v>0</v>
      </c>
    </row>
    <row r="28" spans="1:9" x14ac:dyDescent="0.25">
      <c r="B28" s="94">
        <f>B6-B7-B8-B9</f>
        <v>0</v>
      </c>
      <c r="C28" s="94">
        <f>C6-C7-C8-C9</f>
        <v>0</v>
      </c>
    </row>
    <row r="29" spans="1:9" x14ac:dyDescent="0.25">
      <c r="B29" s="94">
        <f>B10-B11-B14</f>
        <v>0</v>
      </c>
      <c r="C29" s="94">
        <f>C10-C11-C14</f>
        <v>4.6185277824406512E-14</v>
      </c>
    </row>
    <row r="30" spans="1:9" x14ac:dyDescent="0.25">
      <c r="B30" s="94">
        <f>B11-B12-B13</f>
        <v>0</v>
      </c>
      <c r="C30" s="94">
        <f>C11-C12-C13</f>
        <v>0</v>
      </c>
    </row>
    <row r="31" spans="1:9" x14ac:dyDescent="0.25">
      <c r="B31" s="94">
        <f>B20-B17+B16</f>
        <v>0</v>
      </c>
      <c r="C31" s="94">
        <f>C20-C17+C16</f>
        <v>0</v>
      </c>
    </row>
    <row r="32" spans="1:9" x14ac:dyDescent="0.25">
      <c r="B32" s="94">
        <f>B17-B18-B19</f>
        <v>0</v>
      </c>
      <c r="C32" s="94">
        <f>C17-C18-C19</f>
        <v>0</v>
      </c>
    </row>
    <row r="33" spans="2:3" x14ac:dyDescent="0.25">
      <c r="B33" s="94">
        <f>B20-B21-B22</f>
        <v>0</v>
      </c>
      <c r="C33" s="94">
        <f>C20-C21-C22</f>
        <v>0</v>
      </c>
    </row>
    <row r="34" spans="2:3" x14ac:dyDescent="0.25">
      <c r="B34" s="18">
        <f>B24-'B1 gaza'!B30</f>
        <v>0</v>
      </c>
      <c r="C34" s="18">
        <f>C24-'B1 gaza'!C30</f>
        <v>0</v>
      </c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BreakPreview" topLeftCell="A4" zoomScaleSheetLayoutView="100" workbookViewId="0">
      <selection activeCell="A20" sqref="A20:D20"/>
    </sheetView>
  </sheetViews>
  <sheetFormatPr defaultRowHeight="15" x14ac:dyDescent="0.25"/>
  <cols>
    <col min="1" max="1" width="31.5703125" customWidth="1"/>
    <col min="2" max="3" width="10.140625" customWidth="1"/>
    <col min="4" max="4" width="30.5703125" customWidth="1"/>
    <col min="8" max="8" width="9" style="88"/>
  </cols>
  <sheetData>
    <row r="1" spans="1:13" s="17" customFormat="1" ht="37.5" customHeight="1" x14ac:dyDescent="0.25">
      <c r="A1" s="97" t="s">
        <v>134</v>
      </c>
      <c r="B1" s="97"/>
      <c r="C1" s="97"/>
      <c r="D1" s="97"/>
      <c r="H1" s="87"/>
    </row>
    <row r="2" spans="1:13" s="17" customFormat="1" ht="33.75" customHeight="1" x14ac:dyDescent="0.25">
      <c r="A2" s="98" t="s">
        <v>135</v>
      </c>
      <c r="B2" s="98"/>
      <c r="C2" s="98"/>
      <c r="D2" s="98"/>
      <c r="H2" s="87"/>
    </row>
    <row r="3" spans="1:13" ht="5.0999999999999996" customHeight="1" x14ac:dyDescent="0.25">
      <c r="A3" s="1"/>
      <c r="B3" s="1"/>
      <c r="C3" s="12"/>
      <c r="D3" s="1"/>
    </row>
    <row r="4" spans="1:13" ht="17.25" customHeight="1" x14ac:dyDescent="0.25">
      <c r="A4" s="25" t="s">
        <v>113</v>
      </c>
      <c r="B4" s="3"/>
      <c r="C4" s="3"/>
      <c r="D4" s="4" t="s">
        <v>21</v>
      </c>
    </row>
    <row r="5" spans="1:13" ht="16.5" customHeight="1" x14ac:dyDescent="0.25">
      <c r="A5" s="19" t="s">
        <v>78</v>
      </c>
      <c r="B5" s="39">
        <v>2020</v>
      </c>
      <c r="C5" s="30">
        <v>2019</v>
      </c>
      <c r="D5" s="21" t="s">
        <v>77</v>
      </c>
    </row>
    <row r="6" spans="1:13" s="26" customFormat="1" ht="15" customHeight="1" x14ac:dyDescent="0.25">
      <c r="A6" s="51" t="s">
        <v>70</v>
      </c>
      <c r="B6" s="53">
        <v>14037.400000000001</v>
      </c>
      <c r="C6" s="85">
        <v>15829</v>
      </c>
      <c r="D6" s="56" t="s">
        <v>61</v>
      </c>
      <c r="E6" s="29">
        <f>B6-'EX PLT '!B24</f>
        <v>0</v>
      </c>
      <c r="F6" s="29">
        <f>C6-'EX PLT '!C24</f>
        <v>0</v>
      </c>
      <c r="G6" s="29">
        <f>B6-B24-'Maj (2)'!B6</f>
        <v>0</v>
      </c>
      <c r="H6" s="29">
        <f>C6-C24-'Maj (2)'!C6</f>
        <v>0</v>
      </c>
      <c r="I6" s="29">
        <f>B12-B13-B14</f>
        <v>0</v>
      </c>
      <c r="J6" s="29">
        <f>C12-C13-C14</f>
        <v>0</v>
      </c>
      <c r="K6" s="29">
        <f>B6-'B1 PL'!B30</f>
        <v>0</v>
      </c>
      <c r="L6" s="29">
        <f>C6-'B1 PL'!C30</f>
        <v>0</v>
      </c>
      <c r="M6" s="27">
        <f>B6/C6-1</f>
        <v>-0.11318466106513347</v>
      </c>
    </row>
    <row r="7" spans="1:13" s="26" customFormat="1" ht="15" customHeight="1" x14ac:dyDescent="0.25">
      <c r="A7" s="60" t="s">
        <v>71</v>
      </c>
      <c r="B7" s="55">
        <v>1995.3</v>
      </c>
      <c r="C7" s="81">
        <v>2586.6</v>
      </c>
      <c r="D7" s="56" t="s">
        <v>62</v>
      </c>
      <c r="G7" s="29">
        <f>B7-B25-'Maj (2)'!B7</f>
        <v>-4.6185277824406512E-14</v>
      </c>
      <c r="H7" s="29">
        <f>C7-C25-'Maj (2)'!C7</f>
        <v>1.8118839761882555E-13</v>
      </c>
      <c r="I7" s="29">
        <f>B12-B11-B10</f>
        <v>0</v>
      </c>
      <c r="J7" s="29">
        <f>C12-C11-C10</f>
        <v>0</v>
      </c>
      <c r="M7" s="27">
        <f t="shared" ref="M7:M14" si="0">B7/C7-1</f>
        <v>-0.22860125260960329</v>
      </c>
    </row>
    <row r="8" spans="1:13" s="26" customFormat="1" ht="15" customHeight="1" x14ac:dyDescent="0.25">
      <c r="A8" s="36" t="s">
        <v>72</v>
      </c>
      <c r="B8" s="54">
        <v>1943.8999999999999</v>
      </c>
      <c r="C8" s="81">
        <v>2526.1</v>
      </c>
      <c r="D8" s="57" t="s">
        <v>64</v>
      </c>
      <c r="G8" s="29">
        <f>B8-B26-'Maj (2)'!B8</f>
        <v>-4.6185277824406512E-14</v>
      </c>
      <c r="H8" s="29">
        <f>C8-C26-'Maj (2)'!C8</f>
        <v>9.2370555648813024E-14</v>
      </c>
      <c r="I8" s="29">
        <f>B7-B8-B9</f>
        <v>9.2370555648813024E-14</v>
      </c>
      <c r="J8" s="29">
        <f>C7-C8-C9</f>
        <v>0</v>
      </c>
      <c r="M8" s="27">
        <f t="shared" si="0"/>
        <v>-0.23047385297494161</v>
      </c>
    </row>
    <row r="9" spans="1:13" s="26" customFormat="1" ht="15" customHeight="1" x14ac:dyDescent="0.25">
      <c r="A9" s="36" t="s">
        <v>73</v>
      </c>
      <c r="B9" s="54">
        <v>51.4</v>
      </c>
      <c r="C9" s="81">
        <v>60.5</v>
      </c>
      <c r="D9" s="57" t="s">
        <v>63</v>
      </c>
      <c r="G9" s="29">
        <f>B9-B27-'Maj (2)'!B9</f>
        <v>0</v>
      </c>
      <c r="H9" s="29">
        <f>C9-C27-'Maj (2)'!C9</f>
        <v>0</v>
      </c>
      <c r="I9" s="29">
        <f>B10-B7-B6</f>
        <v>0</v>
      </c>
      <c r="J9" s="29">
        <f>C10-C7-C6</f>
        <v>0</v>
      </c>
      <c r="M9" s="27">
        <f t="shared" si="0"/>
        <v>-0.15041322314049588</v>
      </c>
    </row>
    <row r="10" spans="1:13" s="26" customFormat="1" ht="15" customHeight="1" x14ac:dyDescent="0.25">
      <c r="A10" s="60" t="s">
        <v>74</v>
      </c>
      <c r="B10" s="55">
        <v>16032.7</v>
      </c>
      <c r="C10" s="85">
        <v>18415.599999999999</v>
      </c>
      <c r="D10" s="56" t="s">
        <v>65</v>
      </c>
      <c r="G10" s="29">
        <f>B10-B28-'Maj (2)'!B10</f>
        <v>0</v>
      </c>
      <c r="H10" s="29">
        <f>C10-C28-'Maj (2)'!C10</f>
        <v>0</v>
      </c>
      <c r="M10" s="27">
        <f t="shared" si="0"/>
        <v>-0.12939572970742186</v>
      </c>
    </row>
    <row r="11" spans="1:13" s="26" customFormat="1" ht="15" customHeight="1" x14ac:dyDescent="0.25">
      <c r="A11" s="36" t="s">
        <v>75</v>
      </c>
      <c r="B11" s="54">
        <v>1140.5</v>
      </c>
      <c r="C11" s="81">
        <v>1545.1</v>
      </c>
      <c r="D11" s="57" t="s">
        <v>66</v>
      </c>
      <c r="G11" s="29">
        <f>B11-B29-'Maj (2)'!B11</f>
        <v>0</v>
      </c>
      <c r="H11" s="29">
        <f>C11-C29-'Maj (2)'!C11</f>
        <v>0</v>
      </c>
      <c r="M11" s="27">
        <f t="shared" si="0"/>
        <v>-0.26186007378163223</v>
      </c>
    </row>
    <row r="12" spans="1:13" s="26" customFormat="1" ht="24.75" customHeight="1" x14ac:dyDescent="0.25">
      <c r="A12" s="51" t="s">
        <v>129</v>
      </c>
      <c r="B12" s="55">
        <v>17173.2</v>
      </c>
      <c r="C12" s="85">
        <v>19960.7</v>
      </c>
      <c r="D12" s="56" t="s">
        <v>67</v>
      </c>
      <c r="G12" s="29">
        <f>B12-B30-'Maj (2)'!B12</f>
        <v>0</v>
      </c>
      <c r="H12" s="29">
        <f>C12-C30-'Maj (2)'!C12</f>
        <v>0</v>
      </c>
      <c r="M12" s="27">
        <f t="shared" si="0"/>
        <v>-0.13964941109279738</v>
      </c>
    </row>
    <row r="13" spans="1:13" s="26" customFormat="1" ht="19.5" customHeight="1" x14ac:dyDescent="0.25">
      <c r="A13" s="35" t="s">
        <v>50</v>
      </c>
      <c r="B13" s="54">
        <v>15494.9</v>
      </c>
      <c r="C13" s="81">
        <v>17328.8</v>
      </c>
      <c r="D13" s="57" t="s">
        <v>68</v>
      </c>
      <c r="E13" s="29">
        <f>B13-'EX PLT '!B6</f>
        <v>0</v>
      </c>
      <c r="F13" s="29">
        <f>C13-'EX PLT '!C6</f>
        <v>0</v>
      </c>
      <c r="G13" s="29">
        <f>B13-B31-'Maj (2)'!B13</f>
        <v>0</v>
      </c>
      <c r="H13" s="29">
        <f>C13-C31-'Maj (2)'!C13</f>
        <v>0</v>
      </c>
      <c r="M13" s="27">
        <f t="shared" si="0"/>
        <v>-0.10582960158810761</v>
      </c>
    </row>
    <row r="14" spans="1:13" s="26" customFormat="1" ht="15" customHeight="1" x14ac:dyDescent="0.25">
      <c r="A14" s="51" t="s">
        <v>80</v>
      </c>
      <c r="B14" s="59">
        <v>1678.3000000000011</v>
      </c>
      <c r="C14" s="86">
        <v>2631.9</v>
      </c>
      <c r="D14" s="56" t="s">
        <v>69</v>
      </c>
      <c r="G14" s="29">
        <f>B14-B32-'Maj (2)'!B14</f>
        <v>0</v>
      </c>
      <c r="H14" s="29">
        <f>C14-C32-'Maj (2)'!C14</f>
        <v>0</v>
      </c>
      <c r="M14" s="27">
        <f t="shared" si="0"/>
        <v>-0.362323796496827</v>
      </c>
    </row>
    <row r="15" spans="1:13" ht="34.5" customHeight="1" x14ac:dyDescent="0.25">
      <c r="A15" s="100" t="s">
        <v>128</v>
      </c>
      <c r="B15" s="101"/>
      <c r="C15" s="102" t="s">
        <v>20</v>
      </c>
      <c r="D15" s="99"/>
      <c r="H15" s="89"/>
    </row>
    <row r="16" spans="1:13" ht="15" customHeight="1" x14ac:dyDescent="0.25">
      <c r="A16" s="16"/>
      <c r="B16" s="6"/>
      <c r="C16" s="6"/>
      <c r="D16" s="14"/>
      <c r="H16" s="79"/>
    </row>
    <row r="17" spans="1:12" ht="15" customHeight="1" x14ac:dyDescent="0.25">
      <c r="A17" s="16"/>
      <c r="B17" s="6"/>
      <c r="C17" s="6"/>
      <c r="D17" s="14"/>
      <c r="H17" s="80"/>
    </row>
    <row r="18" spans="1:12" ht="15" customHeight="1" x14ac:dyDescent="0.25">
      <c r="A18" s="16"/>
      <c r="B18" s="6"/>
      <c r="C18" s="6"/>
      <c r="D18" s="14"/>
      <c r="H18" s="80"/>
    </row>
    <row r="19" spans="1:12" s="17" customFormat="1" ht="39" customHeight="1" x14ac:dyDescent="0.25">
      <c r="A19" s="97" t="s">
        <v>163</v>
      </c>
      <c r="B19" s="97"/>
      <c r="C19" s="97"/>
      <c r="D19" s="97"/>
      <c r="H19" s="80"/>
    </row>
    <row r="20" spans="1:12" s="17" customFormat="1" ht="29.25" customHeight="1" x14ac:dyDescent="0.25">
      <c r="A20" s="98" t="s">
        <v>136</v>
      </c>
      <c r="B20" s="98"/>
      <c r="C20" s="98"/>
      <c r="D20" s="98"/>
      <c r="H20" s="79"/>
    </row>
    <row r="21" spans="1:12" ht="4.5" customHeight="1" x14ac:dyDescent="0.25">
      <c r="A21" s="16"/>
      <c r="B21" s="6"/>
      <c r="C21" s="6"/>
      <c r="D21" s="14"/>
      <c r="H21" s="80"/>
    </row>
    <row r="22" spans="1:12" ht="15" customHeight="1" x14ac:dyDescent="0.25">
      <c r="A22" s="25" t="s">
        <v>113</v>
      </c>
      <c r="B22" s="3"/>
      <c r="C22" s="3"/>
      <c r="D22" s="4" t="s">
        <v>21</v>
      </c>
      <c r="H22" s="79"/>
    </row>
    <row r="23" spans="1:12" ht="16.5" customHeight="1" x14ac:dyDescent="0.25">
      <c r="A23" s="19" t="s">
        <v>78</v>
      </c>
      <c r="B23" s="39">
        <v>2020</v>
      </c>
      <c r="C23" s="30">
        <v>2019</v>
      </c>
      <c r="D23" s="21" t="s">
        <v>77</v>
      </c>
      <c r="H23" s="80"/>
      <c r="I23" s="29"/>
    </row>
    <row r="24" spans="1:12" s="26" customFormat="1" ht="15" customHeight="1" x14ac:dyDescent="0.25">
      <c r="A24" s="51" t="s">
        <v>70</v>
      </c>
      <c r="B24" s="53">
        <v>11564.1</v>
      </c>
      <c r="C24" s="85">
        <v>12998.8</v>
      </c>
      <c r="D24" s="56" t="s">
        <v>61</v>
      </c>
      <c r="F24" s="29"/>
      <c r="H24" s="79"/>
      <c r="I24" s="29">
        <f>B30-B31-B32</f>
        <v>0</v>
      </c>
      <c r="J24" s="29">
        <f>C30-C31-C32</f>
        <v>0</v>
      </c>
      <c r="K24" s="29">
        <f>B24-'B1 WB'!B30</f>
        <v>0</v>
      </c>
      <c r="L24" s="29">
        <f>C24-'B1 WB'!C30</f>
        <v>0</v>
      </c>
    </row>
    <row r="25" spans="1:12" s="26" customFormat="1" ht="15" customHeight="1" x14ac:dyDescent="0.25">
      <c r="A25" s="60" t="s">
        <v>71</v>
      </c>
      <c r="B25" s="55">
        <v>1971.5</v>
      </c>
      <c r="C25" s="81">
        <v>2567.7999999999997</v>
      </c>
      <c r="D25" s="56" t="s">
        <v>62</v>
      </c>
      <c r="H25" s="89"/>
      <c r="I25" s="29">
        <f>B30-B29-B28</f>
        <v>0</v>
      </c>
      <c r="J25" s="29">
        <f>C30-C29-C28</f>
        <v>0</v>
      </c>
    </row>
    <row r="26" spans="1:12" s="26" customFormat="1" ht="15" customHeight="1" x14ac:dyDescent="0.25">
      <c r="A26" s="36" t="s">
        <v>72</v>
      </c>
      <c r="B26" s="54">
        <v>1921.6</v>
      </c>
      <c r="C26" s="81">
        <v>2509.1999999999998</v>
      </c>
      <c r="D26" s="57" t="s">
        <v>64</v>
      </c>
      <c r="H26" s="79"/>
      <c r="I26" s="29">
        <f>B25-B26-B27</f>
        <v>9.2370555648813024E-14</v>
      </c>
      <c r="J26" s="29">
        <f>C25-C26-C27</f>
        <v>-9.2370555648813024E-14</v>
      </c>
    </row>
    <row r="27" spans="1:12" s="26" customFormat="1" ht="15" customHeight="1" x14ac:dyDescent="0.25">
      <c r="A27" s="36" t="s">
        <v>73</v>
      </c>
      <c r="B27" s="54">
        <v>49.9</v>
      </c>
      <c r="C27" s="81">
        <v>58.6</v>
      </c>
      <c r="D27" s="57" t="s">
        <v>63</v>
      </c>
      <c r="H27" s="80"/>
      <c r="I27" s="29">
        <f>B28-B25-B24</f>
        <v>0</v>
      </c>
      <c r="J27" s="29">
        <f>C28-C25-C24</f>
        <v>0</v>
      </c>
    </row>
    <row r="28" spans="1:12" s="26" customFormat="1" ht="15" customHeight="1" x14ac:dyDescent="0.25">
      <c r="A28" s="60" t="s">
        <v>74</v>
      </c>
      <c r="B28" s="55">
        <v>13535.6</v>
      </c>
      <c r="C28" s="85">
        <v>15566.599999999999</v>
      </c>
      <c r="D28" s="56" t="s">
        <v>65</v>
      </c>
      <c r="H28" s="80"/>
    </row>
    <row r="29" spans="1:12" s="26" customFormat="1" ht="15" customHeight="1" x14ac:dyDescent="0.25">
      <c r="A29" s="36" t="s">
        <v>75</v>
      </c>
      <c r="B29" s="54">
        <v>644.1</v>
      </c>
      <c r="C29" s="81">
        <v>874.2</v>
      </c>
      <c r="D29" s="57" t="s">
        <v>66</v>
      </c>
      <c r="H29" s="80"/>
    </row>
    <row r="30" spans="1:12" s="26" customFormat="1" ht="27.75" customHeight="1" x14ac:dyDescent="0.25">
      <c r="A30" s="51" t="s">
        <v>129</v>
      </c>
      <c r="B30" s="55">
        <v>14179.7</v>
      </c>
      <c r="C30" s="85">
        <v>16440.8</v>
      </c>
      <c r="D30" s="56" t="s">
        <v>67</v>
      </c>
      <c r="H30" s="79"/>
    </row>
    <row r="31" spans="1:12" s="26" customFormat="1" ht="15" customHeight="1" x14ac:dyDescent="0.25">
      <c r="A31" s="35" t="s">
        <v>50</v>
      </c>
      <c r="B31" s="54">
        <v>12332</v>
      </c>
      <c r="C31" s="81">
        <v>13893.8</v>
      </c>
      <c r="D31" s="57" t="s">
        <v>68</v>
      </c>
      <c r="H31" s="80"/>
    </row>
    <row r="32" spans="1:12" s="26" customFormat="1" ht="15" customHeight="1" x14ac:dyDescent="0.25">
      <c r="A32" s="61" t="s">
        <v>80</v>
      </c>
      <c r="B32" s="59">
        <v>1847.7000000000007</v>
      </c>
      <c r="C32" s="86">
        <v>2547</v>
      </c>
      <c r="D32" s="58" t="s">
        <v>69</v>
      </c>
      <c r="H32" s="79"/>
    </row>
    <row r="33" spans="1:8" ht="37.5" customHeight="1" x14ac:dyDescent="0.25">
      <c r="A33" s="96" t="s">
        <v>130</v>
      </c>
      <c r="B33" s="96"/>
      <c r="C33" s="99" t="s">
        <v>131</v>
      </c>
      <c r="D33" s="99"/>
      <c r="H33" s="80"/>
    </row>
    <row r="34" spans="1:8" x14ac:dyDescent="0.25">
      <c r="B34" s="18"/>
      <c r="H34" s="79"/>
    </row>
    <row r="36" spans="1:8" x14ac:dyDescent="0.25">
      <c r="B36" s="18"/>
    </row>
  </sheetData>
  <mergeCells count="8">
    <mergeCell ref="A1:D1"/>
    <mergeCell ref="A2:D2"/>
    <mergeCell ref="A19:D19"/>
    <mergeCell ref="A33:B33"/>
    <mergeCell ref="A15:B15"/>
    <mergeCell ref="A20:D20"/>
    <mergeCell ref="C15:D15"/>
    <mergeCell ref="C33:D33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SheetLayoutView="100" workbookViewId="0">
      <selection activeCell="B6" sqref="B6:B14"/>
    </sheetView>
  </sheetViews>
  <sheetFormatPr defaultRowHeight="15" x14ac:dyDescent="0.25"/>
  <cols>
    <col min="1" max="1" width="31.5703125" customWidth="1"/>
    <col min="2" max="3" width="10.140625" customWidth="1"/>
    <col min="4" max="4" width="30.5703125" customWidth="1"/>
  </cols>
  <sheetData>
    <row r="1" spans="1:10" ht="44.25" customHeight="1" x14ac:dyDescent="0.25">
      <c r="A1" s="97" t="s">
        <v>133</v>
      </c>
      <c r="B1" s="97"/>
      <c r="C1" s="97"/>
      <c r="D1" s="97"/>
    </row>
    <row r="2" spans="1:10" s="9" customFormat="1" ht="45.75" customHeight="1" x14ac:dyDescent="0.25">
      <c r="A2" s="98" t="s">
        <v>162</v>
      </c>
      <c r="B2" s="98"/>
      <c r="C2" s="98"/>
      <c r="D2" s="98"/>
    </row>
    <row r="3" spans="1:10" ht="5.0999999999999996" customHeight="1" x14ac:dyDescent="0.25">
      <c r="A3" s="10"/>
      <c r="B3" s="10"/>
      <c r="C3" s="12"/>
      <c r="D3" s="10"/>
    </row>
    <row r="4" spans="1:10" ht="17.25" customHeight="1" x14ac:dyDescent="0.25">
      <c r="A4" s="25" t="s">
        <v>113</v>
      </c>
      <c r="B4" s="3"/>
      <c r="C4" s="3"/>
      <c r="D4" s="4" t="s">
        <v>21</v>
      </c>
    </row>
    <row r="5" spans="1:10" ht="16.5" customHeight="1" x14ac:dyDescent="0.25">
      <c r="A5" s="19" t="s">
        <v>78</v>
      </c>
      <c r="B5" s="39">
        <v>2020</v>
      </c>
      <c r="C5" s="30">
        <v>2019</v>
      </c>
      <c r="D5" s="21" t="s">
        <v>77</v>
      </c>
    </row>
    <row r="6" spans="1:10" s="26" customFormat="1" ht="15" customHeight="1" x14ac:dyDescent="0.25">
      <c r="A6" s="51" t="s">
        <v>70</v>
      </c>
      <c r="B6" s="53">
        <v>2473.3000000000002</v>
      </c>
      <c r="C6" s="85">
        <v>2830.2</v>
      </c>
      <c r="D6" s="56" t="s">
        <v>61</v>
      </c>
      <c r="G6" s="29">
        <f>B6-'B1 gaza'!B30</f>
        <v>0</v>
      </c>
      <c r="H6" s="29">
        <f>C6-'B1 gaza'!C30</f>
        <v>0</v>
      </c>
      <c r="I6" s="29">
        <f>B12-B13-B14</f>
        <v>0</v>
      </c>
      <c r="J6" s="29">
        <f>C12-C13-C14</f>
        <v>0</v>
      </c>
    </row>
    <row r="7" spans="1:10" s="26" customFormat="1" ht="15" customHeight="1" x14ac:dyDescent="0.25">
      <c r="A7" s="60" t="s">
        <v>71</v>
      </c>
      <c r="B7" s="55">
        <v>23.8</v>
      </c>
      <c r="C7" s="81">
        <v>18.8</v>
      </c>
      <c r="D7" s="56" t="s">
        <v>62</v>
      </c>
      <c r="I7" s="29">
        <f>B12-B11-B10</f>
        <v>0</v>
      </c>
      <c r="J7" s="29">
        <f>C12-C11-C10</f>
        <v>0</v>
      </c>
    </row>
    <row r="8" spans="1:10" s="26" customFormat="1" ht="15" customHeight="1" x14ac:dyDescent="0.25">
      <c r="A8" s="36" t="s">
        <v>72</v>
      </c>
      <c r="B8" s="54">
        <v>22.3</v>
      </c>
      <c r="C8" s="81">
        <v>16.899999999999999</v>
      </c>
      <c r="D8" s="57" t="s">
        <v>64</v>
      </c>
      <c r="I8" s="29">
        <f>B7-B8-B9</f>
        <v>0</v>
      </c>
      <c r="J8" s="29">
        <f>C7-C8-C9</f>
        <v>2.2204460492503131E-15</v>
      </c>
    </row>
    <row r="9" spans="1:10" s="26" customFormat="1" ht="15" customHeight="1" x14ac:dyDescent="0.25">
      <c r="A9" s="36" t="s">
        <v>73</v>
      </c>
      <c r="B9" s="54">
        <v>1.5</v>
      </c>
      <c r="C9" s="81">
        <v>1.9</v>
      </c>
      <c r="D9" s="57" t="s">
        <v>63</v>
      </c>
      <c r="I9" s="29">
        <f>B10-B7-B6</f>
        <v>0</v>
      </c>
      <c r="J9" s="29">
        <f>C10-C7-C6</f>
        <v>0</v>
      </c>
    </row>
    <row r="10" spans="1:10" s="26" customFormat="1" ht="15" customHeight="1" x14ac:dyDescent="0.25">
      <c r="A10" s="60" t="s">
        <v>74</v>
      </c>
      <c r="B10" s="55">
        <v>2497.1000000000004</v>
      </c>
      <c r="C10" s="85">
        <v>2849</v>
      </c>
      <c r="D10" s="56" t="s">
        <v>65</v>
      </c>
    </row>
    <row r="11" spans="1:10" s="26" customFormat="1" ht="15" customHeight="1" x14ac:dyDescent="0.25">
      <c r="A11" s="36" t="s">
        <v>75</v>
      </c>
      <c r="B11" s="54">
        <v>496.4</v>
      </c>
      <c r="C11" s="81">
        <v>670.9</v>
      </c>
      <c r="D11" s="57" t="s">
        <v>66</v>
      </c>
    </row>
    <row r="12" spans="1:10" s="26" customFormat="1" ht="24" customHeight="1" x14ac:dyDescent="0.25">
      <c r="A12" s="51" t="s">
        <v>129</v>
      </c>
      <c r="B12" s="55">
        <v>2993.5000000000005</v>
      </c>
      <c r="C12" s="85">
        <v>3519.9</v>
      </c>
      <c r="D12" s="56" t="s">
        <v>67</v>
      </c>
    </row>
    <row r="13" spans="1:10" s="26" customFormat="1" ht="15" customHeight="1" x14ac:dyDescent="0.25">
      <c r="A13" s="35" t="s">
        <v>50</v>
      </c>
      <c r="B13" s="54">
        <v>3162.9</v>
      </c>
      <c r="C13" s="81">
        <v>3435</v>
      </c>
      <c r="D13" s="57" t="s">
        <v>68</v>
      </c>
    </row>
    <row r="14" spans="1:10" s="26" customFormat="1" ht="15" customHeight="1" x14ac:dyDescent="0.25">
      <c r="A14" s="61" t="s">
        <v>80</v>
      </c>
      <c r="B14" s="59">
        <v>-169.39999999999964</v>
      </c>
      <c r="C14" s="86">
        <v>84.9</v>
      </c>
      <c r="D14" s="58" t="s">
        <v>69</v>
      </c>
    </row>
    <row r="15" spans="1:10" ht="15" customHeight="1" x14ac:dyDescent="0.25">
      <c r="A15" s="7"/>
      <c r="B15" s="18"/>
      <c r="C15" s="18"/>
      <c r="D15" s="8"/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SheetLayoutView="100" workbookViewId="0">
      <selection activeCell="B7" sqref="B7:B17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</cols>
  <sheetData>
    <row r="1" spans="1:6" ht="24" customHeight="1" x14ac:dyDescent="0.25">
      <c r="A1" s="97" t="s">
        <v>132</v>
      </c>
      <c r="B1" s="97"/>
      <c r="C1" s="97"/>
      <c r="D1" s="97"/>
    </row>
    <row r="2" spans="1:6" ht="29.25" customHeight="1" x14ac:dyDescent="0.25">
      <c r="A2" s="98" t="s">
        <v>161</v>
      </c>
      <c r="B2" s="98"/>
      <c r="C2" s="98"/>
      <c r="D2" s="98"/>
    </row>
    <row r="3" spans="1:6" ht="5.0999999999999996" customHeight="1" x14ac:dyDescent="0.25">
      <c r="A3" s="16"/>
      <c r="B3" s="6"/>
      <c r="C3" s="6"/>
      <c r="D3" s="14"/>
    </row>
    <row r="4" spans="1:6" ht="20.25" customHeight="1" x14ac:dyDescent="0.25">
      <c r="A4" s="23" t="s">
        <v>114</v>
      </c>
      <c r="B4" s="3"/>
      <c r="C4" s="3"/>
      <c r="D4" s="40" t="s">
        <v>94</v>
      </c>
    </row>
    <row r="5" spans="1:6" ht="16.5" customHeight="1" x14ac:dyDescent="0.25">
      <c r="A5" s="2" t="s">
        <v>121</v>
      </c>
      <c r="B5" s="39">
        <v>2020</v>
      </c>
      <c r="C5" s="38">
        <v>2019</v>
      </c>
      <c r="D5" s="21" t="s">
        <v>120</v>
      </c>
    </row>
    <row r="6" spans="1:6" ht="17.100000000000001" customHeight="1" x14ac:dyDescent="0.25">
      <c r="A6" s="41" t="s">
        <v>122</v>
      </c>
      <c r="B6" s="39"/>
      <c r="C6" s="38"/>
      <c r="D6" s="76" t="s">
        <v>125</v>
      </c>
    </row>
    <row r="7" spans="1:6" s="26" customFormat="1" ht="17.100000000000001" customHeight="1" x14ac:dyDescent="0.25">
      <c r="A7" s="35" t="s">
        <v>119</v>
      </c>
      <c r="B7" s="81">
        <v>2922.4694466115407</v>
      </c>
      <c r="C7" s="81">
        <v>3378.3</v>
      </c>
      <c r="D7" s="62" t="s">
        <v>115</v>
      </c>
      <c r="F7" s="27">
        <f>B7/C7-1</f>
        <v>-0.13492897415518446</v>
      </c>
    </row>
    <row r="8" spans="1:6" s="26" customFormat="1" ht="17.100000000000001" customHeight="1" x14ac:dyDescent="0.25">
      <c r="A8" s="36" t="s">
        <v>84</v>
      </c>
      <c r="B8" s="81">
        <v>4197.0893922514533</v>
      </c>
      <c r="C8" s="82">
        <v>4822.5</v>
      </c>
      <c r="D8" s="62" t="s">
        <v>81</v>
      </c>
      <c r="F8" s="27">
        <f t="shared" ref="F8:F9" si="0">B8/C8-1</f>
        <v>-0.12968597361296974</v>
      </c>
    </row>
    <row r="9" spans="1:6" s="26" customFormat="1" ht="17.100000000000001" customHeight="1" x14ac:dyDescent="0.25">
      <c r="A9" s="36" t="s">
        <v>111</v>
      </c>
      <c r="B9" s="81">
        <v>1207.6191064835161</v>
      </c>
      <c r="C9" s="82">
        <v>1422.2</v>
      </c>
      <c r="D9" s="62" t="s">
        <v>76</v>
      </c>
      <c r="F9" s="27">
        <f t="shared" si="0"/>
        <v>-0.15087954824671912</v>
      </c>
    </row>
    <row r="10" spans="1:6" ht="17.100000000000001" customHeight="1" x14ac:dyDescent="0.25">
      <c r="A10" s="42" t="s">
        <v>123</v>
      </c>
      <c r="B10" s="63"/>
      <c r="C10" s="83"/>
      <c r="D10" s="77" t="s">
        <v>126</v>
      </c>
    </row>
    <row r="11" spans="1:6" s="26" customFormat="1" ht="17.100000000000001" customHeight="1" x14ac:dyDescent="0.25">
      <c r="A11" s="35" t="s">
        <v>119</v>
      </c>
      <c r="B11" s="54">
        <v>3337.8784177199509</v>
      </c>
      <c r="C11" s="81">
        <v>3930.3</v>
      </c>
      <c r="D11" s="62" t="s">
        <v>115</v>
      </c>
    </row>
    <row r="12" spans="1:6" s="26" customFormat="1" ht="17.100000000000001" customHeight="1" x14ac:dyDescent="0.25">
      <c r="A12" s="36" t="s">
        <v>84</v>
      </c>
      <c r="B12" s="54">
        <v>4912.6255724643124</v>
      </c>
      <c r="C12" s="82">
        <v>5775.2</v>
      </c>
      <c r="D12" s="62" t="s">
        <v>81</v>
      </c>
    </row>
    <row r="13" spans="1:6" s="26" customFormat="1" ht="17.100000000000001" customHeight="1" x14ac:dyDescent="0.25">
      <c r="A13" s="36" t="s">
        <v>111</v>
      </c>
      <c r="B13" s="54">
        <v>1219.2424249548567</v>
      </c>
      <c r="C13" s="82">
        <v>1431.6</v>
      </c>
      <c r="D13" s="62" t="s">
        <v>76</v>
      </c>
    </row>
    <row r="14" spans="1:6" ht="17.100000000000001" customHeight="1" x14ac:dyDescent="0.25">
      <c r="A14" s="42" t="s">
        <v>124</v>
      </c>
      <c r="B14" s="63"/>
      <c r="C14" s="83"/>
      <c r="D14" s="77" t="s">
        <v>127</v>
      </c>
    </row>
    <row r="15" spans="1:6" s="26" customFormat="1" ht="17.100000000000001" customHeight="1" x14ac:dyDescent="0.25">
      <c r="A15" s="35" t="s">
        <v>119</v>
      </c>
      <c r="B15" s="54">
        <v>3575.3293380217447</v>
      </c>
      <c r="C15" s="81">
        <v>4260.1000000000004</v>
      </c>
      <c r="D15" s="62" t="s">
        <v>115</v>
      </c>
    </row>
    <row r="16" spans="1:6" s="26" customFormat="1" ht="17.100000000000001" customHeight="1" x14ac:dyDescent="0.25">
      <c r="A16" s="36" t="s">
        <v>84</v>
      </c>
      <c r="B16" s="54">
        <v>5146.3950318492216</v>
      </c>
      <c r="C16" s="82">
        <v>6099.5</v>
      </c>
      <c r="D16" s="62" t="s">
        <v>81</v>
      </c>
    </row>
    <row r="17" spans="1:4" s="26" customFormat="1" ht="17.100000000000001" customHeight="1" x14ac:dyDescent="0.25">
      <c r="A17" s="37" t="s">
        <v>111</v>
      </c>
      <c r="B17" s="64">
        <v>1461.6463153769455</v>
      </c>
      <c r="C17" s="84">
        <v>1768.7</v>
      </c>
      <c r="D17" s="62" t="s">
        <v>76</v>
      </c>
    </row>
    <row r="18" spans="1:4" s="24" customFormat="1" ht="38.25" customHeight="1" x14ac:dyDescent="0.25">
      <c r="A18" s="96" t="s">
        <v>130</v>
      </c>
      <c r="B18" s="96"/>
      <c r="C18" s="99" t="s">
        <v>131</v>
      </c>
      <c r="D18" s="99"/>
    </row>
    <row r="19" spans="1:4" ht="24" customHeight="1" x14ac:dyDescent="0.25">
      <c r="A19" s="15"/>
      <c r="D19" s="13"/>
    </row>
    <row r="20" spans="1:4" ht="35.1" customHeight="1" x14ac:dyDescent="0.25">
      <c r="A20" s="15"/>
      <c r="D20" s="13"/>
    </row>
    <row r="21" spans="1:4" x14ac:dyDescent="0.25">
      <c r="A21" s="15"/>
      <c r="D21" s="13"/>
    </row>
    <row r="22" spans="1:4" x14ac:dyDescent="0.25">
      <c r="A22" s="15"/>
      <c r="D22" s="13"/>
    </row>
    <row r="23" spans="1:4" x14ac:dyDescent="0.25">
      <c r="A23" s="15"/>
      <c r="D23" s="13"/>
    </row>
    <row r="24" spans="1:4" x14ac:dyDescent="0.25">
      <c r="A24" s="15"/>
      <c r="D24" s="13"/>
    </row>
    <row r="25" spans="1:4" x14ac:dyDescent="0.25">
      <c r="A25" s="15"/>
      <c r="D25" s="13"/>
    </row>
    <row r="26" spans="1:4" x14ac:dyDescent="0.25">
      <c r="A26" s="15"/>
      <c r="D26" s="13"/>
    </row>
    <row r="27" spans="1:4" x14ac:dyDescent="0.25">
      <c r="A27" s="15"/>
      <c r="D27" s="13"/>
    </row>
    <row r="28" spans="1:4" x14ac:dyDescent="0.25">
      <c r="A28" s="15"/>
      <c r="D28" s="13"/>
    </row>
    <row r="29" spans="1:4" x14ac:dyDescent="0.25">
      <c r="A29" s="15"/>
      <c r="D29" s="13"/>
    </row>
    <row r="30" spans="1:4" x14ac:dyDescent="0.25">
      <c r="A30" s="15"/>
      <c r="D30" s="13"/>
    </row>
    <row r="31" spans="1:4" x14ac:dyDescent="0.25">
      <c r="A31" s="15"/>
      <c r="D31" s="13"/>
    </row>
    <row r="32" spans="1:4" x14ac:dyDescent="0.25">
      <c r="A32" s="15"/>
      <c r="D32" s="13"/>
    </row>
    <row r="33" spans="1:4" x14ac:dyDescent="0.25">
      <c r="A33" s="15"/>
      <c r="D33" s="13"/>
    </row>
    <row r="34" spans="1:4" x14ac:dyDescent="0.25">
      <c r="A34" s="15"/>
      <c r="D34" s="13"/>
    </row>
    <row r="35" spans="1:4" x14ac:dyDescent="0.25">
      <c r="A35" s="15"/>
      <c r="D35" s="13"/>
    </row>
    <row r="36" spans="1:4" x14ac:dyDescent="0.25">
      <c r="A36" s="15"/>
      <c r="D36" s="13"/>
    </row>
    <row r="37" spans="1:4" x14ac:dyDescent="0.25">
      <c r="A37" s="15"/>
      <c r="D37" s="13"/>
    </row>
    <row r="38" spans="1:4" x14ac:dyDescent="0.25">
      <c r="A38" s="15"/>
      <c r="D38" s="13"/>
    </row>
  </sheetData>
  <mergeCells count="4">
    <mergeCell ref="A18:B18"/>
    <mergeCell ref="A1:D1"/>
    <mergeCell ref="A2:D2"/>
    <mergeCell ref="C18:D18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120" zoomScaleSheetLayoutView="120" workbookViewId="0">
      <selection activeCell="B6" sqref="B6:B30"/>
    </sheetView>
  </sheetViews>
  <sheetFormatPr defaultRowHeight="15" x14ac:dyDescent="0.25"/>
  <cols>
    <col min="1" max="1" width="30.5703125" customWidth="1"/>
    <col min="2" max="3" width="10.5703125" customWidth="1"/>
    <col min="4" max="4" width="31.42578125" customWidth="1"/>
  </cols>
  <sheetData>
    <row r="1" spans="1:8" ht="39" customHeight="1" x14ac:dyDescent="0.25">
      <c r="A1" s="97" t="s">
        <v>157</v>
      </c>
      <c r="B1" s="97"/>
      <c r="C1" s="97"/>
      <c r="D1" s="97"/>
    </row>
    <row r="2" spans="1:8" ht="35.25" customHeight="1" x14ac:dyDescent="0.25">
      <c r="A2" s="98" t="s">
        <v>158</v>
      </c>
      <c r="B2" s="98"/>
      <c r="C2" s="98"/>
      <c r="D2" s="98"/>
    </row>
    <row r="3" spans="1:8" ht="5.0999999999999996" customHeight="1" x14ac:dyDescent="0.25">
      <c r="A3" s="11"/>
      <c r="B3" s="11"/>
      <c r="C3" s="12"/>
      <c r="D3" s="11"/>
    </row>
    <row r="4" spans="1:8" ht="17.25" customHeight="1" x14ac:dyDescent="0.25">
      <c r="A4" s="25" t="s">
        <v>113</v>
      </c>
      <c r="B4" s="3"/>
      <c r="C4" s="3"/>
      <c r="D4" s="4" t="s">
        <v>21</v>
      </c>
    </row>
    <row r="5" spans="1:8" ht="16.5" customHeight="1" x14ac:dyDescent="0.25">
      <c r="A5" s="19" t="s">
        <v>0</v>
      </c>
      <c r="B5" s="30">
        <v>2020</v>
      </c>
      <c r="C5" s="30">
        <v>2019</v>
      </c>
      <c r="D5" s="21" t="s">
        <v>1</v>
      </c>
    </row>
    <row r="6" spans="1:8" s="26" customFormat="1" ht="15" customHeight="1" x14ac:dyDescent="0.25">
      <c r="A6" s="47" t="s">
        <v>98</v>
      </c>
      <c r="B6" s="31">
        <v>1604.6</v>
      </c>
      <c r="C6" s="31">
        <v>1684.5</v>
      </c>
      <c r="D6" s="43" t="s">
        <v>22</v>
      </c>
      <c r="G6" s="29"/>
      <c r="H6" s="29"/>
    </row>
    <row r="7" spans="1:8" s="26" customFormat="1" ht="24.95" customHeight="1" x14ac:dyDescent="0.25">
      <c r="A7" s="47" t="s">
        <v>99</v>
      </c>
      <c r="B7" s="31">
        <v>3706.1</v>
      </c>
      <c r="C7" s="31">
        <v>4459.2999999999993</v>
      </c>
      <c r="D7" s="43" t="s">
        <v>2</v>
      </c>
      <c r="G7" s="29"/>
      <c r="H7" s="29"/>
    </row>
    <row r="8" spans="1:8" s="26" customFormat="1" ht="15" customHeight="1" x14ac:dyDescent="0.25">
      <c r="A8" s="48" t="s">
        <v>100</v>
      </c>
      <c r="B8" s="32">
        <v>89.1</v>
      </c>
      <c r="C8" s="32">
        <v>118.8</v>
      </c>
      <c r="D8" s="44" t="s">
        <v>3</v>
      </c>
      <c r="G8" s="29"/>
      <c r="H8" s="29"/>
    </row>
    <row r="9" spans="1:8" s="26" customFormat="1" ht="15" customHeight="1" x14ac:dyDescent="0.25">
      <c r="A9" s="48" t="s">
        <v>4</v>
      </c>
      <c r="B9" s="32">
        <v>3310.3</v>
      </c>
      <c r="C9" s="32">
        <v>4020.5</v>
      </c>
      <c r="D9" s="44" t="s">
        <v>23</v>
      </c>
      <c r="G9" s="29"/>
      <c r="H9" s="29"/>
    </row>
    <row r="10" spans="1:8" s="26" customFormat="1" ht="24.95" customHeight="1" x14ac:dyDescent="0.25">
      <c r="A10" s="48" t="s">
        <v>95</v>
      </c>
      <c r="B10" s="32">
        <v>239</v>
      </c>
      <c r="C10" s="32">
        <v>228.4</v>
      </c>
      <c r="D10" s="44" t="s">
        <v>79</v>
      </c>
      <c r="G10" s="29"/>
      <c r="H10" s="29"/>
    </row>
    <row r="11" spans="1:8" s="26" customFormat="1" ht="34.5" customHeight="1" x14ac:dyDescent="0.25">
      <c r="A11" s="48" t="s">
        <v>27</v>
      </c>
      <c r="B11" s="32">
        <v>67.7</v>
      </c>
      <c r="C11" s="32">
        <v>91.6</v>
      </c>
      <c r="D11" s="44" t="s">
        <v>91</v>
      </c>
      <c r="G11" s="29"/>
      <c r="H11" s="29"/>
    </row>
    <row r="12" spans="1:8" s="26" customFormat="1" ht="15" customHeight="1" x14ac:dyDescent="0.25">
      <c r="A12" s="47" t="s">
        <v>5</v>
      </c>
      <c r="B12" s="31">
        <v>1483.1</v>
      </c>
      <c r="C12" s="31">
        <v>1803.5</v>
      </c>
      <c r="D12" s="43" t="s">
        <v>6</v>
      </c>
      <c r="G12" s="29"/>
      <c r="H12" s="29"/>
    </row>
    <row r="13" spans="1:8" s="26" customFormat="1" ht="36.75" customHeight="1" x14ac:dyDescent="0.25">
      <c r="A13" s="51" t="s">
        <v>97</v>
      </c>
      <c r="B13" s="95">
        <v>2986.7</v>
      </c>
      <c r="C13" s="31">
        <v>3686.9</v>
      </c>
      <c r="D13" s="43" t="s">
        <v>116</v>
      </c>
      <c r="F13" s="29"/>
      <c r="H13" s="29"/>
    </row>
    <row r="14" spans="1:8" s="26" customFormat="1" ht="15" customHeight="1" x14ac:dyDescent="0.25">
      <c r="A14" s="47" t="s">
        <v>102</v>
      </c>
      <c r="B14" s="31">
        <v>239.4</v>
      </c>
      <c r="C14" s="31">
        <v>386</v>
      </c>
      <c r="D14" s="43" t="s">
        <v>24</v>
      </c>
      <c r="G14" s="29"/>
      <c r="H14" s="29"/>
    </row>
    <row r="15" spans="1:8" s="26" customFormat="1" ht="15" customHeight="1" x14ac:dyDescent="0.25">
      <c r="A15" s="47" t="s">
        <v>28</v>
      </c>
      <c r="B15" s="31">
        <v>767.9</v>
      </c>
      <c r="C15" s="31">
        <v>799.90000000000009</v>
      </c>
      <c r="D15" s="43" t="s">
        <v>85</v>
      </c>
      <c r="G15" s="29"/>
      <c r="H15" s="29"/>
    </row>
    <row r="16" spans="1:8" s="26" customFormat="1" ht="15" customHeight="1" x14ac:dyDescent="0.25">
      <c r="A16" s="47" t="s">
        <v>29</v>
      </c>
      <c r="B16" s="31">
        <v>571.1</v>
      </c>
      <c r="C16" s="31">
        <v>593.20000000000005</v>
      </c>
      <c r="D16" s="43" t="s">
        <v>25</v>
      </c>
      <c r="G16" s="29"/>
      <c r="H16" s="29"/>
    </row>
    <row r="17" spans="1:8" s="26" customFormat="1" ht="15" customHeight="1" x14ac:dyDescent="0.25">
      <c r="A17" s="47" t="s">
        <v>7</v>
      </c>
      <c r="B17" s="31">
        <v>2899.7000000000003</v>
      </c>
      <c r="C17" s="31">
        <v>3094.3</v>
      </c>
      <c r="D17" s="43" t="s">
        <v>8</v>
      </c>
      <c r="G17" s="29"/>
      <c r="H17" s="29"/>
    </row>
    <row r="18" spans="1:8" s="26" customFormat="1" ht="27" customHeight="1" x14ac:dyDescent="0.25">
      <c r="A18" s="48" t="s">
        <v>30</v>
      </c>
      <c r="B18" s="32">
        <v>318.39999999999998</v>
      </c>
      <c r="C18" s="32">
        <v>400.4</v>
      </c>
      <c r="D18" s="44" t="s">
        <v>86</v>
      </c>
      <c r="G18" s="29"/>
      <c r="H18" s="29"/>
    </row>
    <row r="19" spans="1:8" s="26" customFormat="1" ht="15" customHeight="1" x14ac:dyDescent="0.25">
      <c r="A19" s="48" t="s">
        <v>31</v>
      </c>
      <c r="B19" s="32">
        <v>458</v>
      </c>
      <c r="C19" s="32">
        <v>533</v>
      </c>
      <c r="D19" s="44" t="s">
        <v>87</v>
      </c>
      <c r="G19" s="29"/>
      <c r="H19" s="29"/>
    </row>
    <row r="20" spans="1:8" s="26" customFormat="1" ht="28.5" customHeight="1" x14ac:dyDescent="0.25">
      <c r="A20" s="48" t="s">
        <v>32</v>
      </c>
      <c r="B20" s="32">
        <v>182</v>
      </c>
      <c r="C20" s="32">
        <v>228.79999999999998</v>
      </c>
      <c r="D20" s="44" t="s">
        <v>88</v>
      </c>
      <c r="G20" s="29"/>
      <c r="H20" s="29"/>
    </row>
    <row r="21" spans="1:8" s="26" customFormat="1" ht="24" customHeight="1" x14ac:dyDescent="0.25">
      <c r="A21" s="48" t="s">
        <v>33</v>
      </c>
      <c r="B21" s="32">
        <v>135.1</v>
      </c>
      <c r="C21" s="32">
        <v>155.5</v>
      </c>
      <c r="D21" s="44" t="s">
        <v>89</v>
      </c>
      <c r="G21" s="29"/>
      <c r="H21" s="29"/>
    </row>
    <row r="22" spans="1:8" s="26" customFormat="1" ht="15" customHeight="1" x14ac:dyDescent="0.25">
      <c r="A22" s="48" t="s">
        <v>9</v>
      </c>
      <c r="B22" s="32">
        <v>814.2</v>
      </c>
      <c r="C22" s="32">
        <v>821.1</v>
      </c>
      <c r="D22" s="44" t="s">
        <v>10</v>
      </c>
      <c r="G22" s="29"/>
      <c r="H22" s="29"/>
    </row>
    <row r="23" spans="1:8" s="26" customFormat="1" ht="25.5" customHeight="1" x14ac:dyDescent="0.25">
      <c r="A23" s="48" t="s">
        <v>34</v>
      </c>
      <c r="B23" s="32">
        <v>653.1</v>
      </c>
      <c r="C23" s="32">
        <v>569.29999999999995</v>
      </c>
      <c r="D23" s="44" t="s">
        <v>11</v>
      </c>
      <c r="E23" s="29"/>
      <c r="F23" s="29"/>
      <c r="G23" s="29"/>
      <c r="H23" s="29"/>
    </row>
    <row r="24" spans="1:8" s="26" customFormat="1" ht="15" customHeight="1" x14ac:dyDescent="0.25">
      <c r="A24" s="48" t="s">
        <v>35</v>
      </c>
      <c r="B24" s="32">
        <v>73.400000000000006</v>
      </c>
      <c r="C24" s="32">
        <v>92.9</v>
      </c>
      <c r="D24" s="44" t="s">
        <v>26</v>
      </c>
      <c r="G24" s="29"/>
      <c r="H24" s="29"/>
    </row>
    <row r="25" spans="1:8" s="26" customFormat="1" ht="15" customHeight="1" x14ac:dyDescent="0.25">
      <c r="A25" s="48" t="s">
        <v>36</v>
      </c>
      <c r="B25" s="32">
        <v>265.5</v>
      </c>
      <c r="C25" s="32">
        <v>293.3</v>
      </c>
      <c r="D25" s="44" t="s">
        <v>90</v>
      </c>
      <c r="G25" s="29"/>
      <c r="H25" s="29"/>
    </row>
    <row r="26" spans="1:8" s="26" customFormat="1" ht="15" customHeight="1" x14ac:dyDescent="0.25">
      <c r="A26" s="47" t="s">
        <v>96</v>
      </c>
      <c r="B26" s="31">
        <v>2238.6</v>
      </c>
      <c r="C26" s="31">
        <v>2174.1999999999998</v>
      </c>
      <c r="D26" s="43" t="s">
        <v>12</v>
      </c>
      <c r="G26" s="29"/>
      <c r="H26" s="29"/>
    </row>
    <row r="27" spans="1:8" s="26" customFormat="1" ht="24.75" customHeight="1" x14ac:dyDescent="0.25">
      <c r="A27" s="47" t="s">
        <v>101</v>
      </c>
      <c r="B27" s="31">
        <v>5.7</v>
      </c>
      <c r="C27" s="31">
        <v>7.4</v>
      </c>
      <c r="D27" s="43" t="s">
        <v>13</v>
      </c>
      <c r="E27" s="29"/>
      <c r="F27" s="29"/>
      <c r="G27" s="29"/>
      <c r="H27" s="29"/>
    </row>
    <row r="28" spans="1:8" s="26" customFormat="1" ht="15" customHeight="1" x14ac:dyDescent="0.25">
      <c r="A28" s="48" t="s">
        <v>14</v>
      </c>
      <c r="B28" s="32">
        <v>1089</v>
      </c>
      <c r="C28" s="32">
        <v>1064.5999999999999</v>
      </c>
      <c r="D28" s="44" t="s">
        <v>15</v>
      </c>
      <c r="G28" s="29"/>
      <c r="H28" s="29"/>
    </row>
    <row r="29" spans="1:8" s="26" customFormat="1" ht="15" customHeight="1" x14ac:dyDescent="0.25">
      <c r="A29" s="48" t="s">
        <v>16</v>
      </c>
      <c r="B29" s="32">
        <v>925.4</v>
      </c>
      <c r="C29" s="32">
        <v>1112.8</v>
      </c>
      <c r="D29" s="45" t="s">
        <v>17</v>
      </c>
      <c r="G29" s="29"/>
      <c r="H29" s="29"/>
    </row>
    <row r="30" spans="1:8" s="26" customFormat="1" ht="15" customHeight="1" x14ac:dyDescent="0.25">
      <c r="A30" s="49" t="s">
        <v>83</v>
      </c>
      <c r="B30" s="34">
        <v>18517.3</v>
      </c>
      <c r="C30" s="34">
        <v>20866.599999999999</v>
      </c>
      <c r="D30" s="46" t="s">
        <v>82</v>
      </c>
      <c r="G30" s="29"/>
      <c r="H30" s="29"/>
    </row>
    <row r="31" spans="1:8" ht="38.25" customHeight="1" x14ac:dyDescent="0.25">
      <c r="A31" s="96" t="s">
        <v>130</v>
      </c>
      <c r="B31" s="96"/>
      <c r="C31" s="99" t="s">
        <v>131</v>
      </c>
      <c r="D31" s="99"/>
    </row>
    <row r="33" spans="2:3" x14ac:dyDescent="0.25">
      <c r="B33" s="18">
        <f>B30-SUM(B26:B29,B12:B17,B6:B7)</f>
        <v>0</v>
      </c>
      <c r="C33" s="18">
        <f>C30-SUM(C26:C29,C12:C17,C6:C7)</f>
        <v>0</v>
      </c>
    </row>
    <row r="34" spans="2:3" x14ac:dyDescent="0.25">
      <c r="B34" s="18">
        <f>B17-B18-B19-B20-B21-B22-B23-B24-B25</f>
        <v>0</v>
      </c>
      <c r="C34" s="18">
        <f>C17-C18-C19-C20-C21-C22-C23-C24-C25</f>
        <v>0</v>
      </c>
    </row>
    <row r="35" spans="2:3" x14ac:dyDescent="0.25">
      <c r="B35" s="18">
        <f>B7-B8-B9-B10-B11</f>
        <v>-1.8474111129762605E-13</v>
      </c>
      <c r="C35" s="18">
        <f>C7-C8-C9-C10-C11</f>
        <v>-9.0949470177292824E-13</v>
      </c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SheetLayoutView="100" workbookViewId="0">
      <selection activeCell="A2" sqref="A2:D2"/>
    </sheetView>
  </sheetViews>
  <sheetFormatPr defaultRowHeight="15" x14ac:dyDescent="0.25"/>
  <cols>
    <col min="1" max="1" width="30.5703125" customWidth="1"/>
    <col min="2" max="3" width="10.5703125" customWidth="1"/>
    <col min="4" max="4" width="33.85546875" customWidth="1"/>
  </cols>
  <sheetData>
    <row r="1" spans="1:8" ht="19.5" customHeight="1" x14ac:dyDescent="0.25">
      <c r="A1" s="97" t="s">
        <v>155</v>
      </c>
      <c r="B1" s="97"/>
      <c r="C1" s="97"/>
      <c r="D1" s="97"/>
    </row>
    <row r="2" spans="1:8" ht="30" customHeight="1" x14ac:dyDescent="0.25">
      <c r="A2" s="98" t="s">
        <v>156</v>
      </c>
      <c r="B2" s="98"/>
      <c r="C2" s="98"/>
      <c r="D2" s="98"/>
    </row>
    <row r="3" spans="1:8" ht="5.0999999999999996" customHeight="1" x14ac:dyDescent="0.25">
      <c r="A3" s="1"/>
      <c r="B3" s="1"/>
      <c r="C3" s="12"/>
      <c r="D3" s="1"/>
    </row>
    <row r="4" spans="1:8" ht="17.25" customHeight="1" x14ac:dyDescent="0.25">
      <c r="A4" s="25" t="s">
        <v>113</v>
      </c>
      <c r="B4" s="3"/>
      <c r="C4" s="3"/>
      <c r="D4" s="4" t="s">
        <v>21</v>
      </c>
    </row>
    <row r="5" spans="1:8" ht="16.5" customHeight="1" x14ac:dyDescent="0.25">
      <c r="A5" s="19" t="s">
        <v>0</v>
      </c>
      <c r="B5" s="38">
        <v>2020</v>
      </c>
      <c r="C5" s="39">
        <v>2019</v>
      </c>
      <c r="D5" s="21" t="s">
        <v>1</v>
      </c>
    </row>
    <row r="6" spans="1:8" s="26" customFormat="1" ht="15" customHeight="1" x14ac:dyDescent="0.25">
      <c r="A6" s="51" t="s">
        <v>98</v>
      </c>
      <c r="B6" s="53">
        <v>548</v>
      </c>
      <c r="C6" s="73">
        <v>587.79999999999995</v>
      </c>
      <c r="D6" s="67" t="s">
        <v>22</v>
      </c>
      <c r="G6" s="29"/>
      <c r="H6" s="29"/>
    </row>
    <row r="7" spans="1:8" s="26" customFormat="1" ht="24.95" customHeight="1" x14ac:dyDescent="0.25">
      <c r="A7" s="51" t="s">
        <v>99</v>
      </c>
      <c r="B7" s="55">
        <v>541.1</v>
      </c>
      <c r="C7" s="75">
        <v>576.29999999999995</v>
      </c>
      <c r="D7" s="67" t="s">
        <v>2</v>
      </c>
      <c r="G7" s="29"/>
      <c r="H7" s="29"/>
    </row>
    <row r="8" spans="1:8" s="26" customFormat="1" ht="15" customHeight="1" x14ac:dyDescent="0.25">
      <c r="A8" s="35" t="s">
        <v>100</v>
      </c>
      <c r="B8" s="54">
        <v>1.2</v>
      </c>
      <c r="C8" s="74">
        <v>2.8000000000000003</v>
      </c>
      <c r="D8" s="66" t="s">
        <v>3</v>
      </c>
      <c r="G8" s="29"/>
      <c r="H8" s="29"/>
    </row>
    <row r="9" spans="1:8" s="26" customFormat="1" ht="15" customHeight="1" x14ac:dyDescent="0.25">
      <c r="A9" s="35" t="s">
        <v>4</v>
      </c>
      <c r="B9" s="54">
        <v>376.7</v>
      </c>
      <c r="C9" s="74">
        <v>367.70000000000005</v>
      </c>
      <c r="D9" s="66" t="s">
        <v>23</v>
      </c>
      <c r="G9" s="29"/>
      <c r="H9" s="29"/>
    </row>
    <row r="10" spans="1:8" s="26" customFormat="1" ht="24.95" customHeight="1" x14ac:dyDescent="0.25">
      <c r="A10" s="35" t="s">
        <v>95</v>
      </c>
      <c r="B10" s="54">
        <v>152.80000000000001</v>
      </c>
      <c r="C10" s="74">
        <v>195.3</v>
      </c>
      <c r="D10" s="66" t="s">
        <v>79</v>
      </c>
      <c r="G10" s="29"/>
      <c r="H10" s="29"/>
    </row>
    <row r="11" spans="1:8" s="26" customFormat="1" ht="34.5" customHeight="1" x14ac:dyDescent="0.25">
      <c r="A11" s="48" t="s">
        <v>27</v>
      </c>
      <c r="B11" s="32">
        <v>10.4</v>
      </c>
      <c r="C11" s="32">
        <v>10.5</v>
      </c>
      <c r="D11" s="44" t="s">
        <v>91</v>
      </c>
      <c r="G11" s="29"/>
      <c r="H11" s="29"/>
    </row>
    <row r="12" spans="1:8" s="26" customFormat="1" ht="15" customHeight="1" x14ac:dyDescent="0.25">
      <c r="A12" s="51" t="s">
        <v>5</v>
      </c>
      <c r="B12" s="55">
        <v>226.8</v>
      </c>
      <c r="C12" s="75">
        <v>384.5</v>
      </c>
      <c r="D12" s="67" t="s">
        <v>6</v>
      </c>
      <c r="G12" s="29"/>
      <c r="H12" s="29"/>
    </row>
    <row r="13" spans="1:8" s="26" customFormat="1" ht="36.75" customHeight="1" x14ac:dyDescent="0.25">
      <c r="A13" s="51" t="s">
        <v>97</v>
      </c>
      <c r="B13" s="95">
        <v>651.6</v>
      </c>
      <c r="C13" s="31">
        <v>808.8</v>
      </c>
      <c r="D13" s="43" t="s">
        <v>116</v>
      </c>
      <c r="F13" s="29"/>
      <c r="H13" s="29"/>
    </row>
    <row r="14" spans="1:8" s="26" customFormat="1" ht="15" customHeight="1" x14ac:dyDescent="0.25">
      <c r="A14" s="51" t="s">
        <v>102</v>
      </c>
      <c r="B14" s="55">
        <v>67.400000000000006</v>
      </c>
      <c r="C14" s="75">
        <v>73.7</v>
      </c>
      <c r="D14" s="67" t="s">
        <v>24</v>
      </c>
      <c r="G14" s="29"/>
      <c r="H14" s="29"/>
    </row>
    <row r="15" spans="1:8" s="26" customFormat="1" ht="15" customHeight="1" x14ac:dyDescent="0.25">
      <c r="A15" s="51" t="s">
        <v>28</v>
      </c>
      <c r="B15" s="55">
        <v>162.9</v>
      </c>
      <c r="C15" s="75">
        <v>105.6</v>
      </c>
      <c r="D15" s="67" t="s">
        <v>85</v>
      </c>
      <c r="G15" s="29"/>
      <c r="H15" s="29"/>
    </row>
    <row r="16" spans="1:8" s="26" customFormat="1" ht="15" customHeight="1" x14ac:dyDescent="0.25">
      <c r="A16" s="51" t="s">
        <v>29</v>
      </c>
      <c r="B16" s="55">
        <v>20.8</v>
      </c>
      <c r="C16" s="75">
        <v>20.7</v>
      </c>
      <c r="D16" s="67" t="s">
        <v>25</v>
      </c>
      <c r="G16" s="29"/>
      <c r="H16" s="29"/>
    </row>
    <row r="17" spans="1:8" s="26" customFormat="1" ht="15" customHeight="1" x14ac:dyDescent="0.25">
      <c r="A17" s="51" t="s">
        <v>7</v>
      </c>
      <c r="B17" s="55">
        <v>932.69999999999993</v>
      </c>
      <c r="C17" s="75">
        <v>1000.8</v>
      </c>
      <c r="D17" s="67" t="s">
        <v>8</v>
      </c>
      <c r="G17" s="29"/>
      <c r="H17" s="29"/>
    </row>
    <row r="18" spans="1:8" s="26" customFormat="1" ht="24.75" customHeight="1" x14ac:dyDescent="0.25">
      <c r="A18" s="35" t="s">
        <v>30</v>
      </c>
      <c r="B18" s="54">
        <v>73.3</v>
      </c>
      <c r="C18" s="74">
        <v>96.6</v>
      </c>
      <c r="D18" s="66" t="s">
        <v>86</v>
      </c>
      <c r="G18" s="29"/>
      <c r="H18" s="29"/>
    </row>
    <row r="19" spans="1:8" s="26" customFormat="1" ht="15" customHeight="1" x14ac:dyDescent="0.25">
      <c r="A19" s="35" t="s">
        <v>31</v>
      </c>
      <c r="B19" s="54">
        <v>166.3</v>
      </c>
      <c r="C19" s="74">
        <v>181.29999999999998</v>
      </c>
      <c r="D19" s="66" t="s">
        <v>87</v>
      </c>
      <c r="G19" s="29"/>
      <c r="H19" s="29"/>
    </row>
    <row r="20" spans="1:8" s="26" customFormat="1" ht="28.5" customHeight="1" x14ac:dyDescent="0.25">
      <c r="A20" s="35" t="s">
        <v>32</v>
      </c>
      <c r="B20" s="54">
        <v>25</v>
      </c>
      <c r="C20" s="74">
        <v>21.5</v>
      </c>
      <c r="D20" s="66" t="s">
        <v>88</v>
      </c>
      <c r="G20" s="29"/>
      <c r="H20" s="29"/>
    </row>
    <row r="21" spans="1:8" s="26" customFormat="1" ht="24" customHeight="1" x14ac:dyDescent="0.25">
      <c r="A21" s="35" t="s">
        <v>33</v>
      </c>
      <c r="B21" s="54">
        <v>15.1</v>
      </c>
      <c r="C21" s="74">
        <v>20</v>
      </c>
      <c r="D21" s="66" t="s">
        <v>89</v>
      </c>
      <c r="G21" s="29"/>
      <c r="H21" s="29"/>
    </row>
    <row r="22" spans="1:8" s="26" customFormat="1" ht="15" customHeight="1" x14ac:dyDescent="0.25">
      <c r="A22" s="35" t="s">
        <v>9</v>
      </c>
      <c r="B22" s="54">
        <v>245.8</v>
      </c>
      <c r="C22" s="74">
        <v>263.7</v>
      </c>
      <c r="D22" s="66" t="s">
        <v>10</v>
      </c>
      <c r="G22" s="29"/>
      <c r="H22" s="29"/>
    </row>
    <row r="23" spans="1:8" s="26" customFormat="1" ht="25.5" customHeight="1" x14ac:dyDescent="0.25">
      <c r="A23" s="48" t="s">
        <v>34</v>
      </c>
      <c r="B23" s="32">
        <v>281.39999999999998</v>
      </c>
      <c r="C23" s="32">
        <v>288.89999999999998</v>
      </c>
      <c r="D23" s="44" t="s">
        <v>11</v>
      </c>
      <c r="E23" s="29"/>
      <c r="F23" s="29"/>
      <c r="G23" s="29"/>
      <c r="H23" s="29"/>
    </row>
    <row r="24" spans="1:8" s="26" customFormat="1" ht="15" customHeight="1" x14ac:dyDescent="0.25">
      <c r="A24" s="35" t="s">
        <v>35</v>
      </c>
      <c r="B24" s="54">
        <v>32.799999999999997</v>
      </c>
      <c r="C24" s="74">
        <v>33.099999999999994</v>
      </c>
      <c r="D24" s="66" t="s">
        <v>26</v>
      </c>
      <c r="G24" s="29"/>
      <c r="H24" s="29"/>
    </row>
    <row r="25" spans="1:8" s="26" customFormat="1" ht="15" customHeight="1" x14ac:dyDescent="0.25">
      <c r="A25" s="35" t="s">
        <v>36</v>
      </c>
      <c r="B25" s="54">
        <v>93</v>
      </c>
      <c r="C25" s="74">
        <v>95.7</v>
      </c>
      <c r="D25" s="66" t="s">
        <v>90</v>
      </c>
      <c r="G25" s="29"/>
      <c r="H25" s="29"/>
    </row>
    <row r="26" spans="1:8" s="26" customFormat="1" ht="15" customHeight="1" x14ac:dyDescent="0.25">
      <c r="A26" s="51" t="s">
        <v>96</v>
      </c>
      <c r="B26" s="55">
        <v>1364.8</v>
      </c>
      <c r="C26" s="75">
        <v>1000.6999999999999</v>
      </c>
      <c r="D26" s="67" t="s">
        <v>12</v>
      </c>
      <c r="G26" s="29"/>
      <c r="H26" s="29"/>
    </row>
    <row r="27" spans="1:8" s="26" customFormat="1" ht="24.75" customHeight="1" x14ac:dyDescent="0.25">
      <c r="A27" s="47" t="s">
        <v>101</v>
      </c>
      <c r="B27" s="31">
        <v>0.5</v>
      </c>
      <c r="C27" s="31">
        <v>0.4</v>
      </c>
      <c r="D27" s="43" t="s">
        <v>13</v>
      </c>
      <c r="E27" s="29"/>
      <c r="F27" s="29"/>
      <c r="G27" s="29"/>
      <c r="H27" s="29"/>
    </row>
    <row r="28" spans="1:8" s="26" customFormat="1" ht="15" customHeight="1" x14ac:dyDescent="0.25">
      <c r="A28" s="35" t="s">
        <v>14</v>
      </c>
      <c r="B28" s="54">
        <v>48.4</v>
      </c>
      <c r="C28" s="74">
        <v>46.9</v>
      </c>
      <c r="D28" s="66" t="s">
        <v>15</v>
      </c>
      <c r="G28" s="29"/>
      <c r="H28" s="29"/>
    </row>
    <row r="29" spans="1:8" s="26" customFormat="1" ht="15" customHeight="1" x14ac:dyDescent="0.25">
      <c r="A29" s="35" t="s">
        <v>16</v>
      </c>
      <c r="B29" s="64">
        <v>95</v>
      </c>
      <c r="C29" s="74">
        <v>110.7</v>
      </c>
      <c r="D29" s="72" t="s">
        <v>17</v>
      </c>
      <c r="G29" s="29"/>
      <c r="H29" s="29"/>
    </row>
    <row r="30" spans="1:8" s="26" customFormat="1" ht="15" customHeight="1" x14ac:dyDescent="0.25">
      <c r="A30" s="49" t="s">
        <v>83</v>
      </c>
      <c r="B30" s="69">
        <v>4660</v>
      </c>
      <c r="C30" s="34">
        <v>4716.8999999999996</v>
      </c>
      <c r="D30" s="50" t="s">
        <v>82</v>
      </c>
      <c r="G30" s="29"/>
      <c r="H30" s="29"/>
    </row>
    <row r="33" spans="2:3" x14ac:dyDescent="0.25">
      <c r="B33" s="18">
        <f>B30-SUM(B26:B29,B12:B17,B6:B7)</f>
        <v>0</v>
      </c>
      <c r="C33" s="18">
        <f>C30-SUM(C26:C29,C12:C17,C6:C7)</f>
        <v>0</v>
      </c>
    </row>
    <row r="34" spans="2:3" x14ac:dyDescent="0.25">
      <c r="B34" s="18">
        <f>B17-B18-B19-B20-B21-B22-B23-B24-B25</f>
        <v>0</v>
      </c>
      <c r="C34" s="18">
        <f>C17-C18-C19-C20-C21-C22-C23-C24-C25</f>
        <v>0</v>
      </c>
    </row>
    <row r="35" spans="2:3" x14ac:dyDescent="0.25">
      <c r="B35" s="18">
        <f>B7-B8-B9-B10-B11</f>
        <v>-2.3092638912203256E-14</v>
      </c>
      <c r="C35" s="18">
        <f>C7-C8-C9-C10-C11</f>
        <v>-5.6843418860808015E-14</v>
      </c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7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SheetLayoutView="100" workbookViewId="0">
      <selection activeCell="B6" sqref="B6:B30"/>
    </sheetView>
  </sheetViews>
  <sheetFormatPr defaultRowHeight="15" x14ac:dyDescent="0.25"/>
  <cols>
    <col min="1" max="1" width="30.5703125" customWidth="1"/>
    <col min="2" max="3" width="10.5703125" customWidth="1"/>
    <col min="4" max="4" width="31.7109375" customWidth="1"/>
  </cols>
  <sheetData>
    <row r="1" spans="1:8" ht="40.5" customHeight="1" x14ac:dyDescent="0.25">
      <c r="A1" s="97" t="s">
        <v>153</v>
      </c>
      <c r="B1" s="97"/>
      <c r="C1" s="97"/>
      <c r="D1" s="97"/>
    </row>
    <row r="2" spans="1:8" ht="33" customHeight="1" x14ac:dyDescent="0.25">
      <c r="A2" s="98" t="s">
        <v>154</v>
      </c>
      <c r="B2" s="98"/>
      <c r="C2" s="98"/>
      <c r="D2" s="98"/>
    </row>
    <row r="3" spans="1:8" ht="5.0999999999999996" customHeight="1" x14ac:dyDescent="0.25">
      <c r="A3" s="11"/>
      <c r="B3" s="11"/>
      <c r="C3" s="12"/>
      <c r="D3" s="11"/>
    </row>
    <row r="4" spans="1:8" ht="17.25" customHeight="1" x14ac:dyDescent="0.25">
      <c r="A4" s="25" t="s">
        <v>113</v>
      </c>
      <c r="B4" s="3"/>
      <c r="C4" s="3"/>
      <c r="D4" s="4" t="s">
        <v>21</v>
      </c>
    </row>
    <row r="5" spans="1:8" ht="16.5" customHeight="1" x14ac:dyDescent="0.25">
      <c r="A5" s="22" t="s">
        <v>0</v>
      </c>
      <c r="B5" s="30">
        <v>2020</v>
      </c>
      <c r="C5" s="71">
        <v>2019</v>
      </c>
      <c r="D5" s="20" t="s">
        <v>1</v>
      </c>
    </row>
    <row r="6" spans="1:8" s="26" customFormat="1" ht="15" customHeight="1" x14ac:dyDescent="0.25">
      <c r="A6" s="47" t="s">
        <v>98</v>
      </c>
      <c r="B6" s="31">
        <v>1151.5999999999999</v>
      </c>
      <c r="C6" s="31">
        <v>1171.5999999999999</v>
      </c>
      <c r="D6" s="43" t="s">
        <v>22</v>
      </c>
      <c r="E6" s="29">
        <f>B6-'P2 wb'!B6-'P2 gaza'!B6</f>
        <v>0</v>
      </c>
      <c r="F6" s="29">
        <f>C6-'P2 wb'!C6-'P2 gaza'!C6</f>
        <v>0</v>
      </c>
      <c r="G6" s="29"/>
      <c r="H6" s="29"/>
    </row>
    <row r="7" spans="1:8" s="26" customFormat="1" ht="24.95" customHeight="1" x14ac:dyDescent="0.25">
      <c r="A7" s="47" t="s">
        <v>99</v>
      </c>
      <c r="B7" s="31">
        <v>2502.8000000000002</v>
      </c>
      <c r="C7" s="31">
        <v>2960.8999999999996</v>
      </c>
      <c r="D7" s="43" t="s">
        <v>2</v>
      </c>
      <c r="E7" s="29">
        <f>B7-'P2 wb'!B7-'P2 gaza'!B7</f>
        <v>0</v>
      </c>
      <c r="F7" s="29">
        <f>C7-'P2 wb'!C7-'P2 gaza'!C7</f>
        <v>0</v>
      </c>
      <c r="G7" s="29"/>
      <c r="H7" s="29"/>
    </row>
    <row r="8" spans="1:8" s="26" customFormat="1" ht="15" customHeight="1" x14ac:dyDescent="0.25">
      <c r="A8" s="48" t="s">
        <v>100</v>
      </c>
      <c r="B8" s="32">
        <v>40.400000000000006</v>
      </c>
      <c r="C8" s="32">
        <v>52.900000000000006</v>
      </c>
      <c r="D8" s="44" t="s">
        <v>3</v>
      </c>
      <c r="E8" s="29">
        <f>B8-'P2 wb'!B8-'P2 gaza'!B8</f>
        <v>2.886579864025407E-15</v>
      </c>
      <c r="F8" s="29">
        <f>C8-'P2 wb'!C8-'P2 gaza'!C8</f>
        <v>0</v>
      </c>
      <c r="G8" s="29"/>
      <c r="H8" s="29"/>
    </row>
    <row r="9" spans="1:8" s="26" customFormat="1" ht="15" customHeight="1" x14ac:dyDescent="0.25">
      <c r="A9" s="48" t="s">
        <v>4</v>
      </c>
      <c r="B9" s="32">
        <v>2186.3000000000002</v>
      </c>
      <c r="C9" s="32">
        <v>2609.2000000000003</v>
      </c>
      <c r="D9" s="44" t="s">
        <v>23</v>
      </c>
      <c r="E9" s="29">
        <f>B9-'P2 wb'!B9-'P2 gaza'!B9</f>
        <v>0</v>
      </c>
      <c r="F9" s="29">
        <f>C9-'P2 wb'!C9-'P2 gaza'!C9</f>
        <v>0</v>
      </c>
      <c r="G9" s="29"/>
      <c r="H9" s="29"/>
    </row>
    <row r="10" spans="1:8" s="26" customFormat="1" ht="24.95" customHeight="1" x14ac:dyDescent="0.25">
      <c r="A10" s="48" t="s">
        <v>95</v>
      </c>
      <c r="B10" s="32">
        <v>253.20000000000002</v>
      </c>
      <c r="C10" s="32">
        <v>259.60000000000002</v>
      </c>
      <c r="D10" s="44" t="s">
        <v>79</v>
      </c>
      <c r="E10" s="29">
        <f>B10-'P2 wb'!B10-'P2 gaza'!B10</f>
        <v>0</v>
      </c>
      <c r="F10" s="29">
        <f>C10-'P2 wb'!C10-'P2 gaza'!C10</f>
        <v>0</v>
      </c>
      <c r="G10" s="29"/>
      <c r="H10" s="29"/>
    </row>
    <row r="11" spans="1:8" s="26" customFormat="1" ht="34.5" customHeight="1" x14ac:dyDescent="0.25">
      <c r="A11" s="48" t="s">
        <v>27</v>
      </c>
      <c r="B11" s="32">
        <v>22.900000000000002</v>
      </c>
      <c r="C11" s="32">
        <v>39.199999999999996</v>
      </c>
      <c r="D11" s="44" t="s">
        <v>91</v>
      </c>
      <c r="E11" s="26">
        <f>B11-'P2 wb'!B11-'P2 gaza'!B11</f>
        <v>0</v>
      </c>
      <c r="F11" s="26">
        <f>C11-'P2 wb'!C11-'P2 gaza'!C11</f>
        <v>0</v>
      </c>
      <c r="G11" s="29"/>
      <c r="H11" s="29"/>
    </row>
    <row r="12" spans="1:8" s="26" customFormat="1" ht="15" customHeight="1" x14ac:dyDescent="0.25">
      <c r="A12" s="47" t="s">
        <v>5</v>
      </c>
      <c r="B12" s="31">
        <v>1065.5</v>
      </c>
      <c r="C12" s="31">
        <v>1298.9000000000001</v>
      </c>
      <c r="D12" s="43" t="s">
        <v>6</v>
      </c>
      <c r="E12" s="29">
        <f>B12-'P2 wb'!B12-'P2 gaza'!B12</f>
        <v>0</v>
      </c>
      <c r="F12" s="29">
        <f>C12-'P2 wb'!C12-'P2 gaza'!C12</f>
        <v>0</v>
      </c>
      <c r="G12" s="29"/>
      <c r="H12" s="29"/>
    </row>
    <row r="13" spans="1:8" s="26" customFormat="1" ht="36.75" customHeight="1" x14ac:dyDescent="0.25">
      <c r="A13" s="51" t="s">
        <v>97</v>
      </c>
      <c r="B13" s="95">
        <v>993.7</v>
      </c>
      <c r="C13" s="31">
        <v>1124.3</v>
      </c>
      <c r="D13" s="43" t="s">
        <v>116</v>
      </c>
      <c r="E13" s="26">
        <f>B13-'P2 wb'!B13-'P2 gaza'!B13</f>
        <v>0</v>
      </c>
      <c r="F13" s="29">
        <f>C13-'P2 wb'!C13-'P2 gaza'!C13</f>
        <v>0</v>
      </c>
      <c r="H13" s="29"/>
    </row>
    <row r="14" spans="1:8" s="26" customFormat="1" ht="15" customHeight="1" x14ac:dyDescent="0.25">
      <c r="A14" s="47" t="s">
        <v>102</v>
      </c>
      <c r="B14" s="31">
        <v>84.9</v>
      </c>
      <c r="C14" s="31">
        <v>189.1</v>
      </c>
      <c r="D14" s="43" t="s">
        <v>24</v>
      </c>
      <c r="E14" s="29">
        <f>B14-'P2 wb'!B14-'P2 gaza'!B14</f>
        <v>0</v>
      </c>
      <c r="F14" s="29">
        <f>C14-'P2 wb'!C14-'P2 gaza'!C14</f>
        <v>0</v>
      </c>
      <c r="G14" s="29"/>
      <c r="H14" s="29"/>
    </row>
    <row r="15" spans="1:8" s="26" customFormat="1" ht="15" customHeight="1" x14ac:dyDescent="0.25">
      <c r="A15" s="47" t="s">
        <v>28</v>
      </c>
      <c r="B15" s="31">
        <v>291.10000000000002</v>
      </c>
      <c r="C15" s="31">
        <v>273.3</v>
      </c>
      <c r="D15" s="43" t="s">
        <v>85</v>
      </c>
      <c r="E15" s="29">
        <f>B15-'P2 wb'!B15-'P2 gaza'!B15</f>
        <v>0</v>
      </c>
      <c r="F15" s="29">
        <f>C15-'P2 wb'!C15-'P2 gaza'!C15</f>
        <v>0</v>
      </c>
      <c r="G15" s="29"/>
      <c r="H15" s="29"/>
    </row>
    <row r="16" spans="1:8" s="26" customFormat="1" ht="15" customHeight="1" x14ac:dyDescent="0.25">
      <c r="A16" s="47" t="s">
        <v>29</v>
      </c>
      <c r="B16" s="31">
        <v>107.69999999999999</v>
      </c>
      <c r="C16" s="31">
        <v>124.2</v>
      </c>
      <c r="D16" s="43" t="s">
        <v>25</v>
      </c>
      <c r="E16" s="29">
        <f>B16-'P2 wb'!B16-'P2 gaza'!B16</f>
        <v>0</v>
      </c>
      <c r="F16" s="29">
        <f>C16-'P2 wb'!C16-'P2 gaza'!C16</f>
        <v>0</v>
      </c>
      <c r="G16" s="29"/>
      <c r="H16" s="29"/>
    </row>
    <row r="17" spans="1:8" s="26" customFormat="1" ht="15" customHeight="1" x14ac:dyDescent="0.25">
      <c r="A17" s="47" t="s">
        <v>7</v>
      </c>
      <c r="B17" s="31">
        <v>985.4</v>
      </c>
      <c r="C17" s="31">
        <v>997</v>
      </c>
      <c r="D17" s="43" t="s">
        <v>8</v>
      </c>
      <c r="E17" s="29">
        <f>B17-'P2 wb'!B17-'P2 gaza'!B17</f>
        <v>0</v>
      </c>
      <c r="F17" s="29">
        <f>C17-'P2 wb'!C17-'P2 gaza'!C17</f>
        <v>0</v>
      </c>
      <c r="G17" s="29"/>
      <c r="H17" s="29"/>
    </row>
    <row r="18" spans="1:8" s="26" customFormat="1" ht="24.75" customHeight="1" x14ac:dyDescent="0.25">
      <c r="A18" s="48" t="s">
        <v>30</v>
      </c>
      <c r="B18" s="32">
        <v>193.29999999999998</v>
      </c>
      <c r="C18" s="32">
        <v>239.9</v>
      </c>
      <c r="D18" s="44" t="s">
        <v>86</v>
      </c>
      <c r="E18" s="29">
        <f>B18-'P2 wb'!B18-'P2 gaza'!B18</f>
        <v>0</v>
      </c>
      <c r="F18" s="29">
        <f>C18-'P2 wb'!C18-'P2 gaza'!C18</f>
        <v>0</v>
      </c>
      <c r="G18" s="29"/>
      <c r="H18" s="29"/>
    </row>
    <row r="19" spans="1:8" s="26" customFormat="1" ht="15" customHeight="1" x14ac:dyDescent="0.25">
      <c r="A19" s="48" t="s">
        <v>31</v>
      </c>
      <c r="B19" s="32">
        <v>4</v>
      </c>
      <c r="C19" s="32">
        <v>4.2</v>
      </c>
      <c r="D19" s="44" t="s">
        <v>87</v>
      </c>
      <c r="E19" s="29">
        <f>B19-'P2 wb'!B19-'P2 gaza'!B19</f>
        <v>0</v>
      </c>
      <c r="F19" s="29">
        <f>C19-'P2 wb'!C19-'P2 gaza'!C19</f>
        <v>0</v>
      </c>
      <c r="G19" s="29"/>
      <c r="H19" s="29"/>
    </row>
    <row r="20" spans="1:8" s="26" customFormat="1" ht="31.5" customHeight="1" x14ac:dyDescent="0.25">
      <c r="A20" s="48" t="s">
        <v>32</v>
      </c>
      <c r="B20" s="32">
        <v>63.9</v>
      </c>
      <c r="C20" s="32">
        <v>62.2</v>
      </c>
      <c r="D20" s="44" t="s">
        <v>88</v>
      </c>
      <c r="E20" s="29">
        <f>B20-'P2 wb'!B20-'P2 gaza'!B20</f>
        <v>0</v>
      </c>
      <c r="F20" s="29">
        <f>C20-'P2 wb'!C20-'P2 gaza'!C20</f>
        <v>0</v>
      </c>
      <c r="G20" s="29"/>
      <c r="H20" s="29"/>
    </row>
    <row r="21" spans="1:8" s="26" customFormat="1" ht="24" customHeight="1" x14ac:dyDescent="0.25">
      <c r="A21" s="48" t="s">
        <v>33</v>
      </c>
      <c r="B21" s="32">
        <v>54.6</v>
      </c>
      <c r="C21" s="32">
        <v>68.099999999999994</v>
      </c>
      <c r="D21" s="44" t="s">
        <v>89</v>
      </c>
      <c r="E21" s="29">
        <f>B21-'P2 wb'!B21-'P2 gaza'!B21</f>
        <v>0</v>
      </c>
      <c r="F21" s="29">
        <f>C21-'P2 wb'!C21-'P2 gaza'!C21</f>
        <v>0</v>
      </c>
      <c r="G21" s="29"/>
      <c r="H21" s="29"/>
    </row>
    <row r="22" spans="1:8" s="26" customFormat="1" ht="15" customHeight="1" x14ac:dyDescent="0.25">
      <c r="A22" s="48" t="s">
        <v>9</v>
      </c>
      <c r="B22" s="32">
        <v>142.6</v>
      </c>
      <c r="C22" s="32">
        <v>151.19999999999999</v>
      </c>
      <c r="D22" s="44" t="s">
        <v>10</v>
      </c>
      <c r="E22" s="29">
        <f>B22-'P2 wb'!B22-'P2 gaza'!B22</f>
        <v>0</v>
      </c>
      <c r="F22" s="29">
        <f>C22-'P2 wb'!C22-'P2 gaza'!C22</f>
        <v>0</v>
      </c>
      <c r="G22" s="29"/>
      <c r="H22" s="29"/>
    </row>
    <row r="23" spans="1:8" s="26" customFormat="1" ht="25.5" customHeight="1" x14ac:dyDescent="0.25">
      <c r="A23" s="48" t="s">
        <v>34</v>
      </c>
      <c r="B23" s="32">
        <v>367.5</v>
      </c>
      <c r="C23" s="32">
        <v>318.89999999999998</v>
      </c>
      <c r="D23" s="44" t="s">
        <v>11</v>
      </c>
      <c r="E23" s="29">
        <f>B23-'P2 wb'!B23-'P2 gaza'!B23</f>
        <v>0</v>
      </c>
      <c r="F23" s="29">
        <f>C23-'P2 wb'!C23-'P2 gaza'!C23</f>
        <v>0</v>
      </c>
      <c r="G23" s="29"/>
      <c r="H23" s="29"/>
    </row>
    <row r="24" spans="1:8" s="26" customFormat="1" ht="15" customHeight="1" x14ac:dyDescent="0.25">
      <c r="A24" s="48" t="s">
        <v>35</v>
      </c>
      <c r="B24" s="32">
        <v>47.6</v>
      </c>
      <c r="C24" s="32">
        <v>45.599999999999994</v>
      </c>
      <c r="D24" s="44" t="s">
        <v>26</v>
      </c>
      <c r="E24" s="29">
        <f>B24-'P2 wb'!B24-'P2 gaza'!B24</f>
        <v>0</v>
      </c>
      <c r="F24" s="29">
        <f>C24-'P2 wb'!C24-'P2 gaza'!C24</f>
        <v>0</v>
      </c>
      <c r="G24" s="29"/>
      <c r="H24" s="29"/>
    </row>
    <row r="25" spans="1:8" s="26" customFormat="1" ht="15" customHeight="1" x14ac:dyDescent="0.25">
      <c r="A25" s="48" t="s">
        <v>36</v>
      </c>
      <c r="B25" s="32">
        <v>111.9</v>
      </c>
      <c r="C25" s="32">
        <v>106.9</v>
      </c>
      <c r="D25" s="44" t="s">
        <v>90</v>
      </c>
      <c r="E25" s="29">
        <f>B25-'P2 wb'!B25-'P2 gaza'!B25</f>
        <v>0</v>
      </c>
      <c r="F25" s="29">
        <f>C25-'P2 wb'!C25-'P2 gaza'!C25</f>
        <v>0</v>
      </c>
      <c r="G25" s="29"/>
      <c r="H25" s="29"/>
    </row>
    <row r="26" spans="1:8" s="26" customFormat="1" ht="15" customHeight="1" x14ac:dyDescent="0.25">
      <c r="A26" s="47" t="s">
        <v>96</v>
      </c>
      <c r="B26" s="31">
        <v>1957.2</v>
      </c>
      <c r="C26" s="31">
        <v>1615.1999999999998</v>
      </c>
      <c r="D26" s="43" t="s">
        <v>12</v>
      </c>
      <c r="E26" s="29">
        <f>B26-'P2 wb'!B26-'P2 gaza'!B26</f>
        <v>0</v>
      </c>
      <c r="F26" s="29">
        <f>C26-'P2 wb'!C26-'P2 gaza'!C26</f>
        <v>0</v>
      </c>
      <c r="G26" s="29"/>
      <c r="H26" s="29"/>
    </row>
    <row r="27" spans="1:8" s="26" customFormat="1" ht="24.75" customHeight="1" x14ac:dyDescent="0.25">
      <c r="A27" s="47" t="s">
        <v>101</v>
      </c>
      <c r="B27" s="31">
        <v>0</v>
      </c>
      <c r="C27" s="31">
        <v>0</v>
      </c>
      <c r="D27" s="43" t="s">
        <v>13</v>
      </c>
      <c r="E27" s="29">
        <f>B27-'P2 wb'!B27-'P2 gaza'!B27</f>
        <v>0</v>
      </c>
      <c r="F27" s="29">
        <f>C27-'P2 wb'!C27-'P2 gaza'!C27</f>
        <v>0</v>
      </c>
      <c r="G27" s="29"/>
      <c r="H27" s="29"/>
    </row>
    <row r="28" spans="1:8" s="26" customFormat="1" ht="15" customHeight="1" x14ac:dyDescent="0.25">
      <c r="A28" s="48" t="s">
        <v>14</v>
      </c>
      <c r="B28" s="32">
        <v>0</v>
      </c>
      <c r="C28" s="32">
        <v>0</v>
      </c>
      <c r="D28" s="44" t="s">
        <v>15</v>
      </c>
      <c r="E28" s="29">
        <f>B28-'P2 wb'!B28-'P2 gaza'!B28</f>
        <v>0</v>
      </c>
      <c r="F28" s="29">
        <f>C28-'P2 wb'!C28-'P2 gaza'!C28</f>
        <v>0</v>
      </c>
      <c r="G28" s="29"/>
      <c r="H28" s="29"/>
    </row>
    <row r="29" spans="1:8" s="26" customFormat="1" ht="15" customHeight="1" x14ac:dyDescent="0.25">
      <c r="A29" s="48" t="s">
        <v>16</v>
      </c>
      <c r="B29" s="32">
        <v>0</v>
      </c>
      <c r="C29" s="32">
        <v>0</v>
      </c>
      <c r="D29" s="45" t="s">
        <v>17</v>
      </c>
      <c r="E29" s="29">
        <f>B29-'P2 wb'!B29-'P2 gaza'!B29</f>
        <v>0</v>
      </c>
      <c r="F29" s="29">
        <f>C29-'P2 wb'!C29-'P2 gaza'!C29</f>
        <v>0</v>
      </c>
      <c r="G29" s="29"/>
      <c r="H29" s="29"/>
    </row>
    <row r="30" spans="1:8" s="26" customFormat="1" ht="15" customHeight="1" x14ac:dyDescent="0.25">
      <c r="A30" s="19" t="s">
        <v>93</v>
      </c>
      <c r="B30" s="34">
        <v>9139.9000000000015</v>
      </c>
      <c r="C30" s="34">
        <v>9754.5</v>
      </c>
      <c r="D30" s="46" t="s">
        <v>92</v>
      </c>
      <c r="E30" s="29">
        <f>B30-'P2 wb'!B30-'P2 gaza'!B30</f>
        <v>0</v>
      </c>
      <c r="F30" s="29">
        <f>C30-'P2 wb'!C30-'P2 gaza'!C30</f>
        <v>0</v>
      </c>
      <c r="G30" s="29"/>
      <c r="H30" s="29"/>
    </row>
    <row r="31" spans="1:8" ht="34.5" customHeight="1" x14ac:dyDescent="0.25">
      <c r="A31" s="96" t="s">
        <v>130</v>
      </c>
      <c r="B31" s="96"/>
      <c r="C31" s="99" t="s">
        <v>131</v>
      </c>
      <c r="D31" s="99"/>
    </row>
    <row r="33" spans="2:3" x14ac:dyDescent="0.25">
      <c r="B33" s="18">
        <f>B30-SUM(B26:B29,B12:B17,B6:B7)</f>
        <v>0</v>
      </c>
      <c r="C33" s="18">
        <f>C30-SUM(C26:C29,C12:C17,C6:C7)</f>
        <v>0</v>
      </c>
    </row>
    <row r="34" spans="2:3" x14ac:dyDescent="0.25">
      <c r="B34" s="18">
        <f>B17-B18-B19-B20-B21-B22-B23-B24-B25</f>
        <v>0</v>
      </c>
      <c r="C34" s="18">
        <f>C17-C18-C19-C20-C21-C22-C23-C24-C25</f>
        <v>0</v>
      </c>
    </row>
    <row r="35" spans="2:3" x14ac:dyDescent="0.25">
      <c r="B35" s="18">
        <f>B7-B8-B9-B10-B11</f>
        <v>-1.1013412404281553E-13</v>
      </c>
      <c r="C35" s="18">
        <f>C7-C8-C9-C10-C11</f>
        <v>-7.460698725481052E-13</v>
      </c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90" zoomScaleSheetLayoutView="90" workbookViewId="0">
      <selection activeCell="B6" sqref="B6:B30"/>
    </sheetView>
  </sheetViews>
  <sheetFormatPr defaultRowHeight="15" x14ac:dyDescent="0.25"/>
  <cols>
    <col min="1" max="1" width="30.5703125" customWidth="1"/>
    <col min="2" max="3" width="10.5703125" customWidth="1"/>
    <col min="4" max="4" width="32" customWidth="1"/>
  </cols>
  <sheetData>
    <row r="1" spans="1:8" ht="39.75" customHeight="1" x14ac:dyDescent="0.25">
      <c r="A1" s="97" t="s">
        <v>151</v>
      </c>
      <c r="B1" s="97"/>
      <c r="C1" s="97"/>
      <c r="D1" s="97"/>
    </row>
    <row r="2" spans="1:8" ht="35.25" customHeight="1" x14ac:dyDescent="0.25">
      <c r="A2" s="98" t="s">
        <v>152</v>
      </c>
      <c r="B2" s="98"/>
      <c r="C2" s="98"/>
      <c r="D2" s="98"/>
    </row>
    <row r="3" spans="1:8" ht="3" customHeight="1" x14ac:dyDescent="0.25">
      <c r="A3" s="11"/>
      <c r="B3" s="11"/>
      <c r="C3" s="12"/>
      <c r="D3" s="11"/>
    </row>
    <row r="4" spans="1:8" ht="17.25" customHeight="1" x14ac:dyDescent="0.25">
      <c r="A4" s="25" t="s">
        <v>113</v>
      </c>
      <c r="B4" s="3"/>
      <c r="C4" s="3"/>
      <c r="D4" s="4" t="s">
        <v>21</v>
      </c>
    </row>
    <row r="5" spans="1:8" ht="16.5" customHeight="1" x14ac:dyDescent="0.25">
      <c r="A5" s="2" t="s">
        <v>0</v>
      </c>
      <c r="B5" s="30">
        <v>2020</v>
      </c>
      <c r="C5" s="71">
        <v>2019</v>
      </c>
      <c r="D5" s="20" t="s">
        <v>1</v>
      </c>
    </row>
    <row r="6" spans="1:8" s="26" customFormat="1" ht="15" customHeight="1" x14ac:dyDescent="0.25">
      <c r="A6" s="2" t="s">
        <v>98</v>
      </c>
      <c r="B6" s="31">
        <v>908.3</v>
      </c>
      <c r="C6" s="31">
        <v>919.8</v>
      </c>
      <c r="D6" s="43" t="s">
        <v>22</v>
      </c>
    </row>
    <row r="7" spans="1:8" s="26" customFormat="1" ht="24.95" customHeight="1" x14ac:dyDescent="0.25">
      <c r="A7" s="47" t="s">
        <v>99</v>
      </c>
      <c r="B7" s="31">
        <v>2138</v>
      </c>
      <c r="C7" s="31">
        <v>2621.1999999999998</v>
      </c>
      <c r="D7" s="43" t="s">
        <v>2</v>
      </c>
    </row>
    <row r="8" spans="1:8" s="26" customFormat="1" ht="15" customHeight="1" x14ac:dyDescent="0.25">
      <c r="A8" s="48" t="s">
        <v>100</v>
      </c>
      <c r="B8" s="32">
        <v>39.700000000000003</v>
      </c>
      <c r="C8" s="32">
        <v>50.7</v>
      </c>
      <c r="D8" s="44" t="s">
        <v>3</v>
      </c>
    </row>
    <row r="9" spans="1:8" s="26" customFormat="1" ht="15" customHeight="1" x14ac:dyDescent="0.25">
      <c r="A9" s="48" t="s">
        <v>4</v>
      </c>
      <c r="B9" s="32">
        <v>1920.9</v>
      </c>
      <c r="C9" s="32">
        <v>2391.4</v>
      </c>
      <c r="D9" s="44" t="s">
        <v>23</v>
      </c>
    </row>
    <row r="10" spans="1:8" s="26" customFormat="1" ht="24.95" customHeight="1" x14ac:dyDescent="0.25">
      <c r="A10" s="48" t="s">
        <v>95</v>
      </c>
      <c r="B10" s="32">
        <v>156.80000000000001</v>
      </c>
      <c r="C10" s="32">
        <v>142.80000000000001</v>
      </c>
      <c r="D10" s="44" t="s">
        <v>79</v>
      </c>
    </row>
    <row r="11" spans="1:8" s="26" customFormat="1" ht="34.5" customHeight="1" x14ac:dyDescent="0.25">
      <c r="A11" s="48" t="s">
        <v>27</v>
      </c>
      <c r="B11" s="32">
        <v>20.6</v>
      </c>
      <c r="C11" s="32">
        <v>36.299999999999997</v>
      </c>
      <c r="D11" s="44" t="s">
        <v>91</v>
      </c>
      <c r="G11" s="29"/>
      <c r="H11" s="29"/>
    </row>
    <row r="12" spans="1:8" s="26" customFormat="1" ht="15" customHeight="1" x14ac:dyDescent="0.25">
      <c r="A12" s="47" t="s">
        <v>5</v>
      </c>
      <c r="B12" s="31">
        <v>953</v>
      </c>
      <c r="C12" s="31">
        <v>1085.9000000000001</v>
      </c>
      <c r="D12" s="43" t="s">
        <v>6</v>
      </c>
    </row>
    <row r="13" spans="1:8" s="26" customFormat="1" ht="36.75" customHeight="1" x14ac:dyDescent="0.25">
      <c r="A13" s="51" t="s">
        <v>97</v>
      </c>
      <c r="B13" s="95">
        <v>713.2</v>
      </c>
      <c r="C13" s="31">
        <v>857.5</v>
      </c>
      <c r="D13" s="43" t="s">
        <v>116</v>
      </c>
      <c r="F13" s="29"/>
      <c r="H13" s="29"/>
    </row>
    <row r="14" spans="1:8" s="26" customFormat="1" ht="15" customHeight="1" x14ac:dyDescent="0.25">
      <c r="A14" s="47" t="s">
        <v>102</v>
      </c>
      <c r="B14" s="31">
        <v>52.5</v>
      </c>
      <c r="C14" s="31">
        <v>157.1</v>
      </c>
      <c r="D14" s="43" t="s">
        <v>24</v>
      </c>
    </row>
    <row r="15" spans="1:8" s="26" customFormat="1" ht="15" customHeight="1" x14ac:dyDescent="0.25">
      <c r="A15" s="47" t="s">
        <v>28</v>
      </c>
      <c r="B15" s="31">
        <v>198.6</v>
      </c>
      <c r="C15" s="31">
        <v>237.2</v>
      </c>
      <c r="D15" s="43" t="s">
        <v>85</v>
      </c>
    </row>
    <row r="16" spans="1:8" s="26" customFormat="1" ht="15" customHeight="1" x14ac:dyDescent="0.25">
      <c r="A16" s="47" t="s">
        <v>29</v>
      </c>
      <c r="B16" s="31">
        <v>103.6</v>
      </c>
      <c r="C16" s="31">
        <v>120.5</v>
      </c>
      <c r="D16" s="43" t="s">
        <v>25</v>
      </c>
    </row>
    <row r="17" spans="1:8" s="26" customFormat="1" ht="15" customHeight="1" x14ac:dyDescent="0.25">
      <c r="A17" s="47" t="s">
        <v>7</v>
      </c>
      <c r="B17" s="31">
        <v>758.1</v>
      </c>
      <c r="C17" s="31">
        <v>735.8</v>
      </c>
      <c r="D17" s="43" t="s">
        <v>8</v>
      </c>
    </row>
    <row r="18" spans="1:8" s="26" customFormat="1" ht="26.25" customHeight="1" x14ac:dyDescent="0.25">
      <c r="A18" s="48" t="s">
        <v>30</v>
      </c>
      <c r="B18" s="32">
        <v>164.2</v>
      </c>
      <c r="C18" s="32">
        <v>199</v>
      </c>
      <c r="D18" s="44" t="s">
        <v>86</v>
      </c>
    </row>
    <row r="19" spans="1:8" s="26" customFormat="1" ht="15" customHeight="1" x14ac:dyDescent="0.25">
      <c r="A19" s="48" t="s">
        <v>31</v>
      </c>
      <c r="B19" s="32">
        <v>3.4</v>
      </c>
      <c r="C19" s="32">
        <v>3.5</v>
      </c>
      <c r="D19" s="44" t="s">
        <v>87</v>
      </c>
    </row>
    <row r="20" spans="1:8" s="26" customFormat="1" ht="25.5" customHeight="1" x14ac:dyDescent="0.25">
      <c r="A20" s="48" t="s">
        <v>32</v>
      </c>
      <c r="B20" s="32">
        <v>53.5</v>
      </c>
      <c r="C20" s="32">
        <v>55.1</v>
      </c>
      <c r="D20" s="44" t="s">
        <v>88</v>
      </c>
    </row>
    <row r="21" spans="1:8" s="26" customFormat="1" ht="24" customHeight="1" x14ac:dyDescent="0.25">
      <c r="A21" s="48" t="s">
        <v>33</v>
      </c>
      <c r="B21" s="32">
        <v>49.9</v>
      </c>
      <c r="C21" s="32">
        <v>62.9</v>
      </c>
      <c r="D21" s="44" t="s">
        <v>89</v>
      </c>
    </row>
    <row r="22" spans="1:8" s="26" customFormat="1" ht="15" customHeight="1" x14ac:dyDescent="0.25">
      <c r="A22" s="48" t="s">
        <v>9</v>
      </c>
      <c r="B22" s="32">
        <v>96.3</v>
      </c>
      <c r="C22" s="32">
        <v>95.9</v>
      </c>
      <c r="D22" s="44" t="s">
        <v>10</v>
      </c>
    </row>
    <row r="23" spans="1:8" s="26" customFormat="1" ht="25.5" customHeight="1" x14ac:dyDescent="0.25">
      <c r="A23" s="48" t="s">
        <v>34</v>
      </c>
      <c r="B23" s="32">
        <v>283.2</v>
      </c>
      <c r="C23" s="32">
        <v>215.3</v>
      </c>
      <c r="D23" s="44" t="s">
        <v>11</v>
      </c>
      <c r="E23" s="29"/>
      <c r="F23" s="29"/>
      <c r="G23" s="29"/>
      <c r="H23" s="29"/>
    </row>
    <row r="24" spans="1:8" s="26" customFormat="1" ht="15" customHeight="1" x14ac:dyDescent="0.25">
      <c r="A24" s="48" t="s">
        <v>35</v>
      </c>
      <c r="B24" s="32">
        <v>31.1</v>
      </c>
      <c r="C24" s="32">
        <v>29.2</v>
      </c>
      <c r="D24" s="44" t="s">
        <v>26</v>
      </c>
    </row>
    <row r="25" spans="1:8" s="26" customFormat="1" ht="15" customHeight="1" x14ac:dyDescent="0.25">
      <c r="A25" s="48" t="s">
        <v>36</v>
      </c>
      <c r="B25" s="32">
        <v>76.5</v>
      </c>
      <c r="C25" s="32">
        <v>74.900000000000006</v>
      </c>
      <c r="D25" s="44" t="s">
        <v>90</v>
      </c>
    </row>
    <row r="26" spans="1:8" s="26" customFormat="1" ht="25.5" customHeight="1" x14ac:dyDescent="0.25">
      <c r="A26" s="47" t="s">
        <v>96</v>
      </c>
      <c r="B26" s="31">
        <v>1127.9000000000001</v>
      </c>
      <c r="C26" s="31">
        <v>1132.8</v>
      </c>
      <c r="D26" s="43" t="s">
        <v>12</v>
      </c>
    </row>
    <row r="27" spans="1:8" s="26" customFormat="1" ht="24.75" customHeight="1" x14ac:dyDescent="0.25">
      <c r="A27" s="47" t="s">
        <v>101</v>
      </c>
      <c r="B27" s="31">
        <v>0</v>
      </c>
      <c r="C27" s="31">
        <v>0</v>
      </c>
      <c r="D27" s="43" t="s">
        <v>13</v>
      </c>
      <c r="E27" s="29"/>
      <c r="F27" s="29"/>
      <c r="G27" s="29"/>
      <c r="H27" s="29"/>
    </row>
    <row r="28" spans="1:8" s="26" customFormat="1" ht="15" customHeight="1" x14ac:dyDescent="0.25">
      <c r="A28" s="48" t="s">
        <v>14</v>
      </c>
      <c r="B28" s="32">
        <v>0</v>
      </c>
      <c r="C28" s="32">
        <v>0</v>
      </c>
      <c r="D28" s="44" t="s">
        <v>15</v>
      </c>
    </row>
    <row r="29" spans="1:8" s="26" customFormat="1" ht="15" customHeight="1" x14ac:dyDescent="0.25">
      <c r="A29" s="48" t="s">
        <v>16</v>
      </c>
      <c r="B29" s="32">
        <v>0</v>
      </c>
      <c r="C29" s="32">
        <v>0</v>
      </c>
      <c r="D29" s="45" t="s">
        <v>17</v>
      </c>
    </row>
    <row r="30" spans="1:8" s="26" customFormat="1" ht="15" customHeight="1" x14ac:dyDescent="0.25">
      <c r="A30" s="19" t="s">
        <v>93</v>
      </c>
      <c r="B30" s="28">
        <v>6953.2000000000007</v>
      </c>
      <c r="C30" s="34">
        <v>7867.8</v>
      </c>
      <c r="D30" s="46" t="s">
        <v>92</v>
      </c>
    </row>
    <row r="31" spans="1:8" ht="37.5" customHeight="1" x14ac:dyDescent="0.25">
      <c r="A31" s="96" t="s">
        <v>130</v>
      </c>
      <c r="B31" s="96"/>
      <c r="C31" s="99" t="s">
        <v>131</v>
      </c>
      <c r="D31" s="99"/>
    </row>
    <row r="33" spans="2:3" x14ac:dyDescent="0.25">
      <c r="B33" s="18">
        <f>B30-SUM(B26:B29,B12:B17,B6:B7)</f>
        <v>0</v>
      </c>
      <c r="C33" s="18">
        <f>C30-SUM(C26:C29,C12:C17,C6:C7)</f>
        <v>0</v>
      </c>
    </row>
    <row r="34" spans="2:3" x14ac:dyDescent="0.25">
      <c r="B34" s="18">
        <f>B17-B18-B19-B20-B21-B22-B23-B24-B25</f>
        <v>1.4210854715202004E-13</v>
      </c>
      <c r="C34" s="18">
        <f>C17-C18-C19-C20-C21-C22-C23-C24-C25</f>
        <v>0</v>
      </c>
    </row>
    <row r="35" spans="2:3" x14ac:dyDescent="0.25">
      <c r="B35" s="18">
        <f>B7-B8-B9-B10-B11</f>
        <v>7.815970093361102E-14</v>
      </c>
      <c r="C35" s="18">
        <f>C7-C8-C9-C10-C11</f>
        <v>-9.9475983006414026E-14</v>
      </c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SheetLayoutView="100" workbookViewId="0">
      <selection sqref="A1:D1"/>
    </sheetView>
  </sheetViews>
  <sheetFormatPr defaultRowHeight="15" x14ac:dyDescent="0.25"/>
  <cols>
    <col min="1" max="1" width="30.5703125" customWidth="1"/>
    <col min="2" max="3" width="10.5703125" customWidth="1"/>
    <col min="4" max="4" width="31.5703125" customWidth="1"/>
  </cols>
  <sheetData>
    <row r="1" spans="1:9" ht="40.5" customHeight="1" x14ac:dyDescent="0.25">
      <c r="A1" s="97" t="s">
        <v>149</v>
      </c>
      <c r="B1" s="97"/>
      <c r="C1" s="97"/>
      <c r="D1" s="97"/>
    </row>
    <row r="2" spans="1:9" ht="43.5" customHeight="1" x14ac:dyDescent="0.25">
      <c r="A2" s="98" t="s">
        <v>150</v>
      </c>
      <c r="B2" s="98"/>
      <c r="C2" s="98"/>
      <c r="D2" s="98"/>
    </row>
    <row r="3" spans="1:9" ht="5.0999999999999996" customHeight="1" x14ac:dyDescent="0.25">
      <c r="A3" s="11"/>
      <c r="B3" s="11"/>
      <c r="C3" s="12"/>
      <c r="D3" s="11"/>
    </row>
    <row r="4" spans="1:9" ht="17.25" customHeight="1" x14ac:dyDescent="0.25">
      <c r="A4" s="25" t="s">
        <v>113</v>
      </c>
      <c r="B4" s="3"/>
      <c r="C4" s="3"/>
      <c r="D4" s="4" t="s">
        <v>21</v>
      </c>
    </row>
    <row r="5" spans="1:9" ht="16.5" customHeight="1" x14ac:dyDescent="0.25">
      <c r="A5" s="2" t="s">
        <v>0</v>
      </c>
      <c r="B5" s="30">
        <v>2020</v>
      </c>
      <c r="C5" s="71">
        <v>2019</v>
      </c>
      <c r="D5" s="20" t="s">
        <v>1</v>
      </c>
    </row>
    <row r="6" spans="1:9" s="26" customFormat="1" ht="15" customHeight="1" x14ac:dyDescent="0.25">
      <c r="A6" s="2" t="s">
        <v>98</v>
      </c>
      <c r="B6" s="31">
        <v>243.3</v>
      </c>
      <c r="C6" s="31">
        <v>251.8</v>
      </c>
      <c r="D6" s="43" t="s">
        <v>22</v>
      </c>
      <c r="E6" s="29"/>
      <c r="H6" s="29"/>
      <c r="I6" s="29"/>
    </row>
    <row r="7" spans="1:9" s="26" customFormat="1" ht="24.95" customHeight="1" x14ac:dyDescent="0.25">
      <c r="A7" s="47" t="s">
        <v>99</v>
      </c>
      <c r="B7" s="31">
        <v>364.8</v>
      </c>
      <c r="C7" s="31">
        <v>339.7</v>
      </c>
      <c r="D7" s="43" t="s">
        <v>2</v>
      </c>
      <c r="E7" s="29"/>
      <c r="H7" s="29"/>
      <c r="I7" s="29"/>
    </row>
    <row r="8" spans="1:9" s="26" customFormat="1" ht="15" customHeight="1" x14ac:dyDescent="0.25">
      <c r="A8" s="48" t="s">
        <v>100</v>
      </c>
      <c r="B8" s="32">
        <v>0.7</v>
      </c>
      <c r="C8" s="32">
        <v>2.2000000000000002</v>
      </c>
      <c r="D8" s="44" t="s">
        <v>3</v>
      </c>
      <c r="E8" s="29"/>
      <c r="H8" s="29"/>
      <c r="I8" s="29"/>
    </row>
    <row r="9" spans="1:9" s="26" customFormat="1" ht="15" customHeight="1" x14ac:dyDescent="0.25">
      <c r="A9" s="48" t="s">
        <v>4</v>
      </c>
      <c r="B9" s="32">
        <v>265.39999999999998</v>
      </c>
      <c r="C9" s="32">
        <v>217.8</v>
      </c>
      <c r="D9" s="44" t="s">
        <v>23</v>
      </c>
      <c r="E9" s="29"/>
      <c r="H9" s="29"/>
      <c r="I9" s="29"/>
    </row>
    <row r="10" spans="1:9" s="26" customFormat="1" ht="24.95" customHeight="1" x14ac:dyDescent="0.25">
      <c r="A10" s="48" t="s">
        <v>95</v>
      </c>
      <c r="B10" s="32">
        <v>96.4</v>
      </c>
      <c r="C10" s="32">
        <v>116.8</v>
      </c>
      <c r="D10" s="44" t="s">
        <v>79</v>
      </c>
      <c r="E10" s="29"/>
      <c r="H10" s="29"/>
      <c r="I10" s="29"/>
    </row>
    <row r="11" spans="1:9" s="26" customFormat="1" ht="34.5" customHeight="1" x14ac:dyDescent="0.25">
      <c r="A11" s="48" t="s">
        <v>27</v>
      </c>
      <c r="B11" s="32">
        <v>2.2999999999999998</v>
      </c>
      <c r="C11" s="32">
        <v>2.9</v>
      </c>
      <c r="D11" s="44" t="s">
        <v>91</v>
      </c>
      <c r="G11" s="29"/>
      <c r="H11" s="29"/>
    </row>
    <row r="12" spans="1:9" s="26" customFormat="1" ht="15" customHeight="1" x14ac:dyDescent="0.25">
      <c r="A12" s="47" t="s">
        <v>5</v>
      </c>
      <c r="B12" s="31">
        <v>112.5</v>
      </c>
      <c r="C12" s="31">
        <v>213</v>
      </c>
      <c r="D12" s="43" t="s">
        <v>6</v>
      </c>
      <c r="E12" s="29"/>
      <c r="H12" s="29"/>
      <c r="I12" s="29"/>
    </row>
    <row r="13" spans="1:9" s="26" customFormat="1" ht="36.75" customHeight="1" x14ac:dyDescent="0.25">
      <c r="A13" s="51" t="s">
        <v>97</v>
      </c>
      <c r="B13" s="95">
        <v>280.5</v>
      </c>
      <c r="C13" s="31">
        <v>266.8</v>
      </c>
      <c r="D13" s="43" t="s">
        <v>116</v>
      </c>
      <c r="F13" s="29"/>
      <c r="H13" s="29"/>
    </row>
    <row r="14" spans="1:9" s="26" customFormat="1" ht="15" customHeight="1" x14ac:dyDescent="0.25">
      <c r="A14" s="47" t="s">
        <v>102</v>
      </c>
      <c r="B14" s="31">
        <v>32.4</v>
      </c>
      <c r="C14" s="31">
        <v>32</v>
      </c>
      <c r="D14" s="43" t="s">
        <v>24</v>
      </c>
      <c r="E14" s="29"/>
      <c r="H14" s="29"/>
      <c r="I14" s="29"/>
    </row>
    <row r="15" spans="1:9" s="26" customFormat="1" ht="15" customHeight="1" x14ac:dyDescent="0.25">
      <c r="A15" s="47" t="s">
        <v>28</v>
      </c>
      <c r="B15" s="31">
        <v>92.5</v>
      </c>
      <c r="C15" s="31">
        <v>36.1</v>
      </c>
      <c r="D15" s="43" t="s">
        <v>85</v>
      </c>
      <c r="E15" s="29"/>
      <c r="H15" s="29"/>
      <c r="I15" s="29"/>
    </row>
    <row r="16" spans="1:9" s="26" customFormat="1" ht="15" customHeight="1" x14ac:dyDescent="0.25">
      <c r="A16" s="47" t="s">
        <v>29</v>
      </c>
      <c r="B16" s="31">
        <v>4.0999999999999996</v>
      </c>
      <c r="C16" s="31">
        <v>3.7</v>
      </c>
      <c r="D16" s="43" t="s">
        <v>25</v>
      </c>
      <c r="E16" s="29"/>
      <c r="H16" s="29"/>
      <c r="I16" s="29"/>
    </row>
    <row r="17" spans="1:9" s="26" customFormat="1" ht="15" customHeight="1" x14ac:dyDescent="0.25">
      <c r="A17" s="47" t="s">
        <v>7</v>
      </c>
      <c r="B17" s="31">
        <v>227.29999999999998</v>
      </c>
      <c r="C17" s="31">
        <v>261.2</v>
      </c>
      <c r="D17" s="43" t="s">
        <v>8</v>
      </c>
      <c r="E17" s="29"/>
      <c r="H17" s="29"/>
      <c r="I17" s="29"/>
    </row>
    <row r="18" spans="1:9" s="26" customFormat="1" ht="25.5" customHeight="1" x14ac:dyDescent="0.25">
      <c r="A18" s="48" t="s">
        <v>30</v>
      </c>
      <c r="B18" s="32">
        <v>29.1</v>
      </c>
      <c r="C18" s="32">
        <v>40.9</v>
      </c>
      <c r="D18" s="44" t="s">
        <v>86</v>
      </c>
      <c r="E18" s="29"/>
      <c r="H18" s="29"/>
      <c r="I18" s="29"/>
    </row>
    <row r="19" spans="1:9" s="26" customFormat="1" ht="15" customHeight="1" x14ac:dyDescent="0.25">
      <c r="A19" s="48" t="s">
        <v>31</v>
      </c>
      <c r="B19" s="32">
        <v>0.6</v>
      </c>
      <c r="C19" s="32">
        <v>0.7</v>
      </c>
      <c r="D19" s="44" t="s">
        <v>87</v>
      </c>
      <c r="E19" s="29"/>
      <c r="H19" s="29"/>
      <c r="I19" s="29"/>
    </row>
    <row r="20" spans="1:9" s="26" customFormat="1" ht="28.5" customHeight="1" x14ac:dyDescent="0.25">
      <c r="A20" s="48" t="s">
        <v>32</v>
      </c>
      <c r="B20" s="32">
        <v>10.4</v>
      </c>
      <c r="C20" s="32">
        <v>7.1</v>
      </c>
      <c r="D20" s="44" t="s">
        <v>88</v>
      </c>
      <c r="E20" s="29"/>
      <c r="H20" s="29"/>
      <c r="I20" s="29"/>
    </row>
    <row r="21" spans="1:9" s="26" customFormat="1" ht="24" customHeight="1" x14ac:dyDescent="0.25">
      <c r="A21" s="48" t="s">
        <v>33</v>
      </c>
      <c r="B21" s="32">
        <v>4.7</v>
      </c>
      <c r="C21" s="32">
        <v>5.2</v>
      </c>
      <c r="D21" s="44" t="s">
        <v>89</v>
      </c>
      <c r="E21" s="29"/>
      <c r="H21" s="29"/>
      <c r="I21" s="29"/>
    </row>
    <row r="22" spans="1:9" s="26" customFormat="1" ht="15" customHeight="1" x14ac:dyDescent="0.25">
      <c r="A22" s="48" t="s">
        <v>9</v>
      </c>
      <c r="B22" s="32">
        <v>46.3</v>
      </c>
      <c r="C22" s="32">
        <v>55.3</v>
      </c>
      <c r="D22" s="44" t="s">
        <v>10</v>
      </c>
      <c r="E22" s="29"/>
      <c r="H22" s="29"/>
      <c r="I22" s="29"/>
    </row>
    <row r="23" spans="1:9" s="26" customFormat="1" ht="25.5" customHeight="1" x14ac:dyDescent="0.25">
      <c r="A23" s="48" t="s">
        <v>34</v>
      </c>
      <c r="B23" s="32">
        <v>84.3</v>
      </c>
      <c r="C23" s="32">
        <v>103.6</v>
      </c>
      <c r="D23" s="44" t="s">
        <v>11</v>
      </c>
      <c r="E23" s="29"/>
      <c r="F23" s="29"/>
      <c r="G23" s="29"/>
      <c r="H23" s="29"/>
    </row>
    <row r="24" spans="1:9" s="26" customFormat="1" ht="15" customHeight="1" x14ac:dyDescent="0.25">
      <c r="A24" s="48" t="s">
        <v>35</v>
      </c>
      <c r="B24" s="32">
        <v>16.5</v>
      </c>
      <c r="C24" s="32">
        <v>16.399999999999999</v>
      </c>
      <c r="D24" s="44" t="s">
        <v>26</v>
      </c>
      <c r="E24" s="29"/>
      <c r="H24" s="29"/>
      <c r="I24" s="29"/>
    </row>
    <row r="25" spans="1:9" s="26" customFormat="1" ht="15" customHeight="1" x14ac:dyDescent="0.25">
      <c r="A25" s="48" t="s">
        <v>36</v>
      </c>
      <c r="B25" s="32">
        <v>35.4</v>
      </c>
      <c r="C25" s="32">
        <v>32</v>
      </c>
      <c r="D25" s="44" t="s">
        <v>90</v>
      </c>
      <c r="E25" s="29"/>
      <c r="H25" s="29"/>
      <c r="I25" s="29"/>
    </row>
    <row r="26" spans="1:9" s="26" customFormat="1" ht="15" customHeight="1" x14ac:dyDescent="0.25">
      <c r="A26" s="47" t="s">
        <v>96</v>
      </c>
      <c r="B26" s="31">
        <v>829.3</v>
      </c>
      <c r="C26" s="31">
        <v>482.4</v>
      </c>
      <c r="D26" s="43" t="s">
        <v>12</v>
      </c>
      <c r="E26" s="29"/>
      <c r="H26" s="29"/>
      <c r="I26" s="29"/>
    </row>
    <row r="27" spans="1:9" s="26" customFormat="1" ht="24.75" customHeight="1" x14ac:dyDescent="0.25">
      <c r="A27" s="47" t="s">
        <v>101</v>
      </c>
      <c r="B27" s="31">
        <v>0</v>
      </c>
      <c r="C27" s="31">
        <v>0</v>
      </c>
      <c r="D27" s="43" t="s">
        <v>13</v>
      </c>
      <c r="E27" s="29"/>
      <c r="F27" s="29"/>
      <c r="G27" s="29"/>
      <c r="H27" s="29"/>
    </row>
    <row r="28" spans="1:9" s="26" customFormat="1" ht="15" customHeight="1" x14ac:dyDescent="0.25">
      <c r="A28" s="48" t="s">
        <v>14</v>
      </c>
      <c r="B28" s="32">
        <v>0</v>
      </c>
      <c r="C28" s="32">
        <v>0</v>
      </c>
      <c r="D28" s="44" t="s">
        <v>15</v>
      </c>
      <c r="E28" s="29"/>
      <c r="H28" s="29"/>
      <c r="I28" s="29"/>
    </row>
    <row r="29" spans="1:9" s="26" customFormat="1" ht="15" customHeight="1" x14ac:dyDescent="0.25">
      <c r="A29" s="48" t="s">
        <v>16</v>
      </c>
      <c r="B29" s="32">
        <v>0</v>
      </c>
      <c r="C29" s="32">
        <v>0</v>
      </c>
      <c r="D29" s="45" t="s">
        <v>17</v>
      </c>
      <c r="E29" s="29"/>
      <c r="H29" s="29"/>
      <c r="I29" s="29"/>
    </row>
    <row r="30" spans="1:9" s="26" customFormat="1" ht="15" customHeight="1" x14ac:dyDescent="0.25">
      <c r="A30" s="19" t="s">
        <v>93</v>
      </c>
      <c r="B30" s="34">
        <v>2186.6999999999998</v>
      </c>
      <c r="C30" s="34">
        <v>1886.6999999999998</v>
      </c>
      <c r="D30" s="46" t="s">
        <v>92</v>
      </c>
      <c r="E30" s="29"/>
      <c r="H30" s="29"/>
      <c r="I30" s="29"/>
    </row>
    <row r="33" spans="2:3" x14ac:dyDescent="0.25">
      <c r="B33" s="18">
        <f>B30-SUM(B26:B29,B12:B17,B6:B7)</f>
        <v>0</v>
      </c>
      <c r="C33" s="18">
        <f>C30-SUM(C26:C29,C12:C17,C6:C7)</f>
        <v>0</v>
      </c>
    </row>
    <row r="34" spans="2:3" x14ac:dyDescent="0.25">
      <c r="B34" s="18">
        <f>B17-B18-B19-B20-B21-B22-B23-B24-B25</f>
        <v>0</v>
      </c>
      <c r="C34" s="18">
        <f>C17-C18-C19-C20-C21-C22-C23-C24-C25</f>
        <v>0</v>
      </c>
    </row>
    <row r="35" spans="2:3" x14ac:dyDescent="0.25">
      <c r="B35" s="18">
        <f>B7-B8-B9-B10-B11</f>
        <v>3.9968028886505635E-14</v>
      </c>
      <c r="C35" s="18">
        <f>C7-C8-C9-C10-C11</f>
        <v>-8.4376949871511897E-15</v>
      </c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SheetLayoutView="100" workbookViewId="0">
      <selection activeCell="B6" sqref="B6:B30"/>
    </sheetView>
  </sheetViews>
  <sheetFormatPr defaultRowHeight="15" x14ac:dyDescent="0.25"/>
  <cols>
    <col min="1" max="1" width="30.5703125" customWidth="1"/>
    <col min="2" max="3" width="10.5703125" customWidth="1"/>
    <col min="4" max="4" width="31.85546875" customWidth="1"/>
  </cols>
  <sheetData>
    <row r="1" spans="1:11" ht="40.5" customHeight="1" x14ac:dyDescent="0.25">
      <c r="A1" s="97" t="s">
        <v>147</v>
      </c>
      <c r="B1" s="97"/>
      <c r="C1" s="97"/>
      <c r="D1" s="97"/>
    </row>
    <row r="2" spans="1:11" ht="45" customHeight="1" x14ac:dyDescent="0.25">
      <c r="A2" s="98" t="s">
        <v>148</v>
      </c>
      <c r="B2" s="98"/>
      <c r="C2" s="98"/>
      <c r="D2" s="98"/>
    </row>
    <row r="3" spans="1:11" ht="5.0999999999999996" customHeight="1" x14ac:dyDescent="0.25">
      <c r="A3" s="1"/>
      <c r="B3" s="5"/>
      <c r="C3" s="5"/>
      <c r="D3" s="1"/>
    </row>
    <row r="4" spans="1:11" ht="17.25" customHeight="1" x14ac:dyDescent="0.25">
      <c r="A4" s="25" t="s">
        <v>113</v>
      </c>
      <c r="B4" s="3"/>
      <c r="C4" s="3"/>
      <c r="D4" s="4" t="s">
        <v>21</v>
      </c>
    </row>
    <row r="5" spans="1:11" ht="16.5" customHeight="1" x14ac:dyDescent="0.25">
      <c r="A5" s="2" t="s">
        <v>0</v>
      </c>
      <c r="B5" s="30">
        <v>2020</v>
      </c>
      <c r="C5" s="71">
        <v>2019</v>
      </c>
      <c r="D5" s="20" t="s">
        <v>1</v>
      </c>
    </row>
    <row r="6" spans="1:11" s="26" customFormat="1" ht="15" customHeight="1" x14ac:dyDescent="0.25">
      <c r="A6" s="2" t="s">
        <v>98</v>
      </c>
      <c r="B6" s="31">
        <v>1001</v>
      </c>
      <c r="C6" s="31">
        <v>1100.7</v>
      </c>
      <c r="D6" s="43" t="s">
        <v>22</v>
      </c>
      <c r="E6" s="29">
        <f>B6-'B1 WB'!B6-'B1 gaza'!B6</f>
        <v>0</v>
      </c>
      <c r="F6" s="29">
        <f>'P1 PL'!B6-'P2 Pl'!B6-B6</f>
        <v>0</v>
      </c>
      <c r="G6" s="29">
        <f>'P1 PL'!C6-'P2 Pl'!C6-C6</f>
        <v>0</v>
      </c>
      <c r="H6" s="29">
        <f>C6-'B1 WB'!C6-'B1 gaza'!C6</f>
        <v>0</v>
      </c>
      <c r="I6" s="29"/>
      <c r="J6" s="27">
        <f>C6/$C$30</f>
        <v>6.953692589550825E-2</v>
      </c>
      <c r="K6" s="27">
        <f>B6/$B$30</f>
        <v>7.1309501759585114E-2</v>
      </c>
    </row>
    <row r="7" spans="1:11" s="26" customFormat="1" ht="24.95" customHeight="1" x14ac:dyDescent="0.25">
      <c r="A7" s="47" t="s">
        <v>99</v>
      </c>
      <c r="B7" s="31">
        <v>1744.3999999999999</v>
      </c>
      <c r="C7" s="31">
        <v>2074.6999999999998</v>
      </c>
      <c r="D7" s="43" t="s">
        <v>2</v>
      </c>
      <c r="E7" s="29">
        <f>B7-'B1 WB'!B7-'B1 gaza'!B7</f>
        <v>0</v>
      </c>
      <c r="F7" s="29">
        <f>'P1 PL'!B7-'P2 Pl'!B7-B7</f>
        <v>0</v>
      </c>
      <c r="G7" s="29">
        <f>'P1 PL'!C7-'P2 Pl'!C7-C7</f>
        <v>0</v>
      </c>
      <c r="H7" s="29">
        <f>C7-'B1 WB'!C7-'B1 gaza'!C7</f>
        <v>0</v>
      </c>
      <c r="I7" s="29"/>
      <c r="J7" s="27">
        <f t="shared" ref="J7:J30" si="0">C7/$C$30</f>
        <v>0.13106955587845093</v>
      </c>
      <c r="K7" s="27">
        <f t="shared" ref="K7:K30" si="1">B7/$B$30</f>
        <v>0.12426802684257769</v>
      </c>
    </row>
    <row r="8" spans="1:11" s="26" customFormat="1" ht="15" customHeight="1" x14ac:dyDescent="0.25">
      <c r="A8" s="48" t="s">
        <v>100</v>
      </c>
      <c r="B8" s="32">
        <v>49.899999999999991</v>
      </c>
      <c r="C8" s="32">
        <v>68.699999999999989</v>
      </c>
      <c r="D8" s="44" t="s">
        <v>3</v>
      </c>
      <c r="E8" s="29">
        <f>B8-'B1 WB'!B8-'B1 gaza'!B8</f>
        <v>0</v>
      </c>
      <c r="F8" s="29">
        <f>'P1 PL'!B8-'P2 Pl'!B8-B8</f>
        <v>0</v>
      </c>
      <c r="G8" s="29">
        <f>'P1 PL'!C8-'P2 Pl'!C8-C8</f>
        <v>0</v>
      </c>
      <c r="H8" s="29">
        <f>C8-'B1 WB'!C8-'B1 gaza'!C8</f>
        <v>-5.6621374255882984E-15</v>
      </c>
      <c r="I8" s="29"/>
      <c r="J8" s="27">
        <f t="shared" si="0"/>
        <v>4.3401351948954446E-3</v>
      </c>
      <c r="K8" s="27">
        <f t="shared" si="1"/>
        <v>3.5547893484548418E-3</v>
      </c>
    </row>
    <row r="9" spans="1:11" s="26" customFormat="1" ht="15" customHeight="1" x14ac:dyDescent="0.25">
      <c r="A9" s="48" t="s">
        <v>4</v>
      </c>
      <c r="B9" s="32">
        <v>1500.7</v>
      </c>
      <c r="C9" s="32">
        <v>1779</v>
      </c>
      <c r="D9" s="44" t="s">
        <v>23</v>
      </c>
      <c r="E9" s="29">
        <f>B9-'B1 WB'!B9-'B1 gaza'!B9</f>
        <v>0</v>
      </c>
      <c r="F9" s="29">
        <f>'P1 PL'!B9-'P2 Pl'!B9-B9</f>
        <v>0</v>
      </c>
      <c r="G9" s="29">
        <f>'P1 PL'!C9-'P2 Pl'!C9-C9</f>
        <v>0</v>
      </c>
      <c r="H9" s="29">
        <f>C9-'B1 WB'!C9-'B1 gaza'!C9</f>
        <v>0</v>
      </c>
      <c r="I9" s="29"/>
      <c r="J9" s="27">
        <f t="shared" si="0"/>
        <v>0.11238865373681219</v>
      </c>
      <c r="K9" s="27">
        <f t="shared" si="1"/>
        <v>0.10690726202858081</v>
      </c>
    </row>
    <row r="10" spans="1:11" s="26" customFormat="1" ht="24.95" customHeight="1" x14ac:dyDescent="0.25">
      <c r="A10" s="48" t="s">
        <v>95</v>
      </c>
      <c r="B10" s="32">
        <v>138.6</v>
      </c>
      <c r="C10" s="32">
        <v>164.1</v>
      </c>
      <c r="D10" s="44" t="s">
        <v>79</v>
      </c>
      <c r="E10" s="29">
        <f>B10-'B1 WB'!B10-'B1 gaza'!B10</f>
        <v>0</v>
      </c>
      <c r="F10" s="29">
        <f>'P1 PL'!B10-'P2 Pl'!B10-B10</f>
        <v>0</v>
      </c>
      <c r="G10" s="29">
        <f>'P1 PL'!C10-'P2 Pl'!C10-C10</f>
        <v>0</v>
      </c>
      <c r="H10" s="29">
        <f>C10-'B1 WB'!C10-'B1 gaza'!C10</f>
        <v>0</v>
      </c>
      <c r="I10" s="29"/>
      <c r="J10" s="27">
        <f t="shared" si="0"/>
        <v>1.0367047823614884E-2</v>
      </c>
      <c r="K10" s="27">
        <f t="shared" si="1"/>
        <v>9.8736233205579393E-3</v>
      </c>
    </row>
    <row r="11" spans="1:11" s="26" customFormat="1" ht="34.5" customHeight="1" x14ac:dyDescent="0.25">
      <c r="A11" s="48" t="s">
        <v>27</v>
      </c>
      <c r="B11" s="32">
        <v>55.2</v>
      </c>
      <c r="C11" s="32">
        <v>62.9</v>
      </c>
      <c r="D11" s="44" t="s">
        <v>91</v>
      </c>
      <c r="E11" s="26">
        <f>B11-'B1 WB'!B11-'B1 gaza'!B11</f>
        <v>0</v>
      </c>
      <c r="F11" s="26">
        <f>'P1 PL'!B11-'P2 Pl'!B11-B11</f>
        <v>0</v>
      </c>
      <c r="G11" s="29">
        <f>'P1 PL'!C11-'P2 Pl'!C11-C11</f>
        <v>0</v>
      </c>
      <c r="H11" s="29">
        <f>C11-'B1 WB'!C11-'B1 gaza'!C11</f>
        <v>0</v>
      </c>
      <c r="J11" s="26">
        <f t="shared" si="0"/>
        <v>3.9737191231284351E-3</v>
      </c>
      <c r="K11" s="26">
        <f t="shared" si="1"/>
        <v>3.9323521449841151E-3</v>
      </c>
    </row>
    <row r="12" spans="1:11" s="26" customFormat="1" ht="15" customHeight="1" x14ac:dyDescent="0.25">
      <c r="A12" s="47" t="s">
        <v>5</v>
      </c>
      <c r="B12" s="31">
        <v>644.39999999999986</v>
      </c>
      <c r="C12" s="31">
        <v>889.1</v>
      </c>
      <c r="D12" s="43" t="s">
        <v>6</v>
      </c>
      <c r="E12" s="29">
        <f>B12-'B1 WB'!B12-'B1 gaza'!B12</f>
        <v>0</v>
      </c>
      <c r="F12" s="29">
        <f>'P1 PL'!B12-'P2 Pl'!B12-B12</f>
        <v>0</v>
      </c>
      <c r="G12" s="29">
        <f>'P1 PL'!C12-'P2 Pl'!C12-C12</f>
        <v>0</v>
      </c>
      <c r="H12" s="29">
        <f>C12-'B1 WB'!C12-'B1 gaza'!C12</f>
        <v>0</v>
      </c>
      <c r="I12" s="29"/>
      <c r="J12" s="27">
        <f t="shared" si="0"/>
        <v>5.6169056794491128E-2</v>
      </c>
      <c r="K12" s="27">
        <f t="shared" si="1"/>
        <v>4.5905936996879761E-2</v>
      </c>
    </row>
    <row r="13" spans="1:11" s="26" customFormat="1" ht="36.75" customHeight="1" x14ac:dyDescent="0.25">
      <c r="A13" s="51" t="s">
        <v>97</v>
      </c>
      <c r="B13" s="95">
        <v>2644.6</v>
      </c>
      <c r="C13" s="31">
        <v>3371.4</v>
      </c>
      <c r="D13" s="43" t="s">
        <v>116</v>
      </c>
      <c r="E13" s="26">
        <f>B13-'B1 WB'!B13-'B1 gaza'!B13</f>
        <v>0</v>
      </c>
      <c r="F13" s="29">
        <f>'P1 PL'!B13-'P2 Pl'!B13-B13</f>
        <v>0</v>
      </c>
      <c r="G13" s="26">
        <f>'P1 PL'!C13-'P2 Pl'!C13-C13</f>
        <v>0</v>
      </c>
      <c r="H13" s="29">
        <f>C13-'B1 WB'!C13-'B1 gaza'!C13</f>
        <v>0</v>
      </c>
      <c r="J13" s="26">
        <f t="shared" si="0"/>
        <v>0.21298881799229263</v>
      </c>
      <c r="K13" s="26">
        <f t="shared" si="1"/>
        <v>0.18839671164175703</v>
      </c>
    </row>
    <row r="14" spans="1:11" s="26" customFormat="1" ht="15" customHeight="1" x14ac:dyDescent="0.25">
      <c r="A14" s="47" t="s">
        <v>102</v>
      </c>
      <c r="B14" s="31">
        <v>221.9</v>
      </c>
      <c r="C14" s="31">
        <v>270.60000000000002</v>
      </c>
      <c r="D14" s="43" t="s">
        <v>24</v>
      </c>
      <c r="E14" s="29">
        <f>B14-'B1 WB'!B14-'B1 gaza'!B14</f>
        <v>0</v>
      </c>
      <c r="F14" s="29">
        <f>'P1 PL'!B14-'P2 Pl'!B14-B14</f>
        <v>0</v>
      </c>
      <c r="G14" s="29">
        <f>'P1 PL'!C14-'P2 Pl'!C14-C14</f>
        <v>0</v>
      </c>
      <c r="H14" s="29">
        <f>C14-'B1 WB'!C14-'B1 gaza'!C14</f>
        <v>0</v>
      </c>
      <c r="I14" s="29"/>
      <c r="J14" s="27">
        <f t="shared" si="0"/>
        <v>1.7095205003474636E-2</v>
      </c>
      <c r="K14" s="27">
        <f t="shared" si="1"/>
        <v>1.5807770669782156E-2</v>
      </c>
    </row>
    <row r="15" spans="1:11" s="26" customFormat="1" ht="15" customHeight="1" x14ac:dyDescent="0.25">
      <c r="A15" s="47" t="s">
        <v>28</v>
      </c>
      <c r="B15" s="31">
        <v>639.69999999999993</v>
      </c>
      <c r="C15" s="31">
        <v>632.20000000000005</v>
      </c>
      <c r="D15" s="43" t="s">
        <v>85</v>
      </c>
      <c r="E15" s="29">
        <f>B15-'B1 WB'!B15-'B1 gaza'!B15</f>
        <v>0</v>
      </c>
      <c r="F15" s="29">
        <f>'P1 PL'!B15-'P2 Pl'!B15-B15</f>
        <v>0</v>
      </c>
      <c r="G15" s="29">
        <f>'P1 PL'!C15-'P2 Pl'!C15-C15</f>
        <v>0</v>
      </c>
      <c r="H15" s="29">
        <f>C15-'B1 WB'!C15-'B1 gaza'!C15</f>
        <v>0</v>
      </c>
      <c r="I15" s="29"/>
      <c r="J15" s="27">
        <f t="shared" si="0"/>
        <v>3.9939351822604087E-2</v>
      </c>
      <c r="K15" s="27">
        <f t="shared" si="1"/>
        <v>4.5571117158448145E-2</v>
      </c>
    </row>
    <row r="16" spans="1:11" s="26" customFormat="1" ht="15" customHeight="1" x14ac:dyDescent="0.25">
      <c r="A16" s="47" t="s">
        <v>29</v>
      </c>
      <c r="B16" s="31">
        <v>484.2</v>
      </c>
      <c r="C16" s="31">
        <v>489.7</v>
      </c>
      <c r="D16" s="43" t="s">
        <v>25</v>
      </c>
      <c r="E16" s="29">
        <f>B16-'B1 WB'!B16-'B1 gaza'!B16</f>
        <v>0</v>
      </c>
      <c r="F16" s="29">
        <f>'P1 PL'!B16-'P2 Pl'!B16-B16</f>
        <v>0</v>
      </c>
      <c r="G16" s="29">
        <f>'P1 PL'!C16-'P2 Pl'!C16-C16</f>
        <v>0</v>
      </c>
      <c r="H16" s="29">
        <f>C16-'B1 WB'!C16-'B1 gaza'!C16</f>
        <v>0</v>
      </c>
      <c r="I16" s="29"/>
      <c r="J16" s="27">
        <f t="shared" si="0"/>
        <v>3.0936887990397371E-2</v>
      </c>
      <c r="K16" s="27">
        <f t="shared" si="1"/>
        <v>3.4493567184806305E-2</v>
      </c>
    </row>
    <row r="17" spans="1:11" s="26" customFormat="1" ht="15" customHeight="1" x14ac:dyDescent="0.25">
      <c r="A17" s="47" t="s">
        <v>7</v>
      </c>
      <c r="B17" s="31">
        <v>2847.0000000000005</v>
      </c>
      <c r="C17" s="31">
        <v>3098.1</v>
      </c>
      <c r="D17" s="43" t="s">
        <v>8</v>
      </c>
      <c r="E17" s="29">
        <f>B17-'B1 WB'!B17-'B1 gaza'!B17</f>
        <v>0</v>
      </c>
      <c r="F17" s="29">
        <f>'P1 PL'!B17-'P2 Pl'!B17-B17</f>
        <v>0</v>
      </c>
      <c r="G17" s="29">
        <f>'P1 PL'!C17-'P2 Pl'!C17-C17</f>
        <v>0</v>
      </c>
      <c r="H17" s="29">
        <f>C17-'B1 WB'!C17-'B1 gaza'!C17</f>
        <v>0</v>
      </c>
      <c r="I17" s="29"/>
      <c r="J17" s="27">
        <f t="shared" si="0"/>
        <v>0.19572303998989196</v>
      </c>
      <c r="K17" s="27">
        <f t="shared" si="1"/>
        <v>0.2028153361733655</v>
      </c>
    </row>
    <row r="18" spans="1:11" s="26" customFormat="1" ht="24.75" customHeight="1" x14ac:dyDescent="0.25">
      <c r="A18" s="48" t="s">
        <v>30</v>
      </c>
      <c r="B18" s="32">
        <v>198.39999999999998</v>
      </c>
      <c r="C18" s="32">
        <v>257.10000000000002</v>
      </c>
      <c r="D18" s="44" t="s">
        <v>86</v>
      </c>
      <c r="E18" s="29">
        <f>B18-'B1 WB'!B18-'B1 gaza'!B18</f>
        <v>0</v>
      </c>
      <c r="F18" s="29">
        <f>'P1 PL'!B18-'P2 Pl'!B18-B18</f>
        <v>0</v>
      </c>
      <c r="G18" s="29">
        <f>'P1 PL'!C18-'P2 Pl'!C18-C18</f>
        <v>0</v>
      </c>
      <c r="H18" s="29">
        <f>C18-'B1 WB'!C18-'B1 gaza'!C18</f>
        <v>0</v>
      </c>
      <c r="I18" s="29"/>
      <c r="J18" s="27">
        <f t="shared" si="0"/>
        <v>1.6242340008844527E-2</v>
      </c>
      <c r="K18" s="27">
        <f t="shared" si="1"/>
        <v>1.4133671477624062E-2</v>
      </c>
    </row>
    <row r="19" spans="1:11" s="26" customFormat="1" ht="15" customHeight="1" x14ac:dyDescent="0.25">
      <c r="A19" s="48" t="s">
        <v>31</v>
      </c>
      <c r="B19" s="32">
        <v>620.30000000000007</v>
      </c>
      <c r="C19" s="32">
        <v>710.1</v>
      </c>
      <c r="D19" s="44" t="s">
        <v>87</v>
      </c>
      <c r="E19" s="29">
        <f>B19-'B1 WB'!B19-'B1 gaza'!B19</f>
        <v>0</v>
      </c>
      <c r="F19" s="29">
        <f>'P1 PL'!B19-'P2 Pl'!B19-B19</f>
        <v>0</v>
      </c>
      <c r="G19" s="29">
        <f>'P1 PL'!C19-'P2 Pl'!C19-C19</f>
        <v>0</v>
      </c>
      <c r="H19" s="29">
        <f>C19-'B1 WB'!C19-'B1 gaza'!C19</f>
        <v>0</v>
      </c>
      <c r="I19" s="29"/>
      <c r="J19" s="27">
        <f t="shared" si="0"/>
        <v>4.4860698717543751E-2</v>
      </c>
      <c r="K19" s="27">
        <f t="shared" si="1"/>
        <v>4.4189094846624033E-2</v>
      </c>
    </row>
    <row r="20" spans="1:11" s="26" customFormat="1" ht="27" customHeight="1" x14ac:dyDescent="0.25">
      <c r="A20" s="48" t="s">
        <v>32</v>
      </c>
      <c r="B20" s="32">
        <v>143.1</v>
      </c>
      <c r="C20" s="32">
        <v>188.1</v>
      </c>
      <c r="D20" s="44" t="s">
        <v>88</v>
      </c>
      <c r="E20" s="29">
        <f>B20-'B1 WB'!B20-'B1 gaza'!B20</f>
        <v>0</v>
      </c>
      <c r="F20" s="29">
        <f>'P1 PL'!B20-'P2 Pl'!B20-B20</f>
        <v>0</v>
      </c>
      <c r="G20" s="29">
        <f>'P1 PL'!C20-'P2 Pl'!C20-C20</f>
        <v>0</v>
      </c>
      <c r="H20" s="29">
        <f>C20-'B1 WB'!C20-'B1 gaza'!C20</f>
        <v>0</v>
      </c>
      <c r="I20" s="29"/>
      <c r="J20" s="27">
        <f t="shared" si="0"/>
        <v>1.1883252258512856E-2</v>
      </c>
      <c r="K20" s="27">
        <f t="shared" si="1"/>
        <v>1.0194195506290339E-2</v>
      </c>
    </row>
    <row r="21" spans="1:11" s="26" customFormat="1" ht="24" customHeight="1" x14ac:dyDescent="0.25">
      <c r="A21" s="48" t="s">
        <v>33</v>
      </c>
      <c r="B21" s="32">
        <v>95.6</v>
      </c>
      <c r="C21" s="32">
        <v>107.39999999999999</v>
      </c>
      <c r="D21" s="44" t="s">
        <v>89</v>
      </c>
      <c r="E21" s="29">
        <f>B21-'B1 WB'!B21-'B1 gaza'!B21</f>
        <v>0</v>
      </c>
      <c r="F21" s="29">
        <f>'P1 PL'!B21-'P2 Pl'!B21-B21</f>
        <v>0</v>
      </c>
      <c r="G21" s="29">
        <f>'P1 PL'!C21-'P2 Pl'!C21-C21</f>
        <v>0</v>
      </c>
      <c r="H21" s="29">
        <f>C21-'B1 WB'!C21-'B1 gaza'!C21</f>
        <v>0</v>
      </c>
      <c r="I21" s="29"/>
      <c r="J21" s="27">
        <f t="shared" si="0"/>
        <v>6.7850148461684242E-3</v>
      </c>
      <c r="K21" s="27">
        <f t="shared" si="1"/>
        <v>6.8103779902261106E-3</v>
      </c>
    </row>
    <row r="22" spans="1:11" s="26" customFormat="1" ht="15" customHeight="1" x14ac:dyDescent="0.25">
      <c r="A22" s="48" t="s">
        <v>9</v>
      </c>
      <c r="B22" s="32">
        <v>917.40000000000009</v>
      </c>
      <c r="C22" s="32">
        <v>933.6</v>
      </c>
      <c r="D22" s="44" t="s">
        <v>10</v>
      </c>
      <c r="E22" s="29">
        <f>B22-'B1 WB'!B22-'B1 gaza'!B22</f>
        <v>0</v>
      </c>
      <c r="F22" s="29">
        <f>'P1 PL'!B22-'P2 Pl'!B22-B22</f>
        <v>0</v>
      </c>
      <c r="G22" s="29">
        <f>'P1 PL'!C22-'P2 Pl'!C22-C22</f>
        <v>0</v>
      </c>
      <c r="H22" s="29">
        <f>C22-'B1 WB'!C22-'B1 gaza'!C22</f>
        <v>0</v>
      </c>
      <c r="I22" s="29"/>
      <c r="J22" s="27">
        <f t="shared" si="0"/>
        <v>5.8980352517531115E-2</v>
      </c>
      <c r="K22" s="27">
        <f t="shared" si="1"/>
        <v>6.5353982931312088E-2</v>
      </c>
    </row>
    <row r="23" spans="1:11" s="26" customFormat="1" ht="25.5" customHeight="1" x14ac:dyDescent="0.25">
      <c r="A23" s="48" t="s">
        <v>34</v>
      </c>
      <c r="B23" s="32">
        <v>567</v>
      </c>
      <c r="C23" s="32">
        <v>539.29999999999995</v>
      </c>
      <c r="D23" s="44" t="s">
        <v>11</v>
      </c>
      <c r="E23" s="29">
        <f>B23-'B1 WB'!B23-'B1 gaza'!B23</f>
        <v>0</v>
      </c>
      <c r="F23" s="29">
        <f>'P1 PL'!B23-'P2 Pl'!B23-B23</f>
        <v>0</v>
      </c>
      <c r="G23" s="29">
        <f>'P1 PL'!C23-'P2 Pl'!C23-C23</f>
        <v>0</v>
      </c>
      <c r="H23" s="29">
        <f>C23-'B1 WB'!C23-'B1 gaza'!C23</f>
        <v>0</v>
      </c>
      <c r="J23" s="26">
        <f t="shared" si="0"/>
        <v>3.4070377155853176E-2</v>
      </c>
      <c r="K23" s="26">
        <f t="shared" si="1"/>
        <v>4.0392095402282481E-2</v>
      </c>
    </row>
    <row r="24" spans="1:11" s="26" customFormat="1" ht="15" customHeight="1" x14ac:dyDescent="0.25">
      <c r="A24" s="48" t="s">
        <v>35</v>
      </c>
      <c r="B24" s="32">
        <v>58.6</v>
      </c>
      <c r="C24" s="32">
        <v>80.400000000000006</v>
      </c>
      <c r="D24" s="44" t="s">
        <v>26</v>
      </c>
      <c r="E24" s="29">
        <f>B24-'B1 WB'!B24-'B1 gaza'!B24</f>
        <v>0</v>
      </c>
      <c r="F24" s="29">
        <f>'P1 PL'!B24-'P2 Pl'!B24-B24</f>
        <v>0</v>
      </c>
      <c r="G24" s="29">
        <f>'P1 PL'!C24-'P2 Pl'!C24-C24</f>
        <v>0</v>
      </c>
      <c r="H24" s="29">
        <f>C24-'B1 WB'!C24-'B1 gaza'!C24</f>
        <v>0</v>
      </c>
      <c r="I24" s="29"/>
      <c r="J24" s="27">
        <f t="shared" si="0"/>
        <v>5.0792848569082066E-3</v>
      </c>
      <c r="K24" s="27">
        <f t="shared" si="1"/>
        <v>4.1745622408708169E-3</v>
      </c>
    </row>
    <row r="25" spans="1:11" s="26" customFormat="1" ht="15" customHeight="1" x14ac:dyDescent="0.25">
      <c r="A25" s="48" t="s">
        <v>36</v>
      </c>
      <c r="B25" s="32">
        <v>246.6</v>
      </c>
      <c r="C25" s="32">
        <v>282.10000000000002</v>
      </c>
      <c r="D25" s="44" t="s">
        <v>90</v>
      </c>
      <c r="E25" s="29">
        <f>B25-'B1 WB'!B25-'B1 gaza'!B25</f>
        <v>0</v>
      </c>
      <c r="F25" s="29">
        <f>'P1 PL'!B25-'P2 Pl'!B25-B25</f>
        <v>0</v>
      </c>
      <c r="G25" s="29">
        <f>'P1 PL'!C25-'P2 Pl'!C25-C25</f>
        <v>0</v>
      </c>
      <c r="H25" s="29">
        <f>C25-'B1 WB'!C25-'B1 gaza'!C25</f>
        <v>0</v>
      </c>
      <c r="I25" s="29"/>
      <c r="J25" s="27">
        <f t="shared" si="0"/>
        <v>1.7821719628529915E-2</v>
      </c>
      <c r="K25" s="27">
        <f t="shared" si="1"/>
        <v>1.7567355778135556E-2</v>
      </c>
    </row>
    <row r="26" spans="1:11" s="26" customFormat="1" ht="15" customHeight="1" x14ac:dyDescent="0.25">
      <c r="A26" s="47" t="s">
        <v>96</v>
      </c>
      <c r="B26" s="31">
        <v>1646.1999999999998</v>
      </c>
      <c r="C26" s="31">
        <v>1559.7</v>
      </c>
      <c r="D26" s="43" t="s">
        <v>12</v>
      </c>
      <c r="E26" s="29">
        <f>B26-'B1 WB'!B26-'B1 gaza'!B26</f>
        <v>0</v>
      </c>
      <c r="F26" s="29">
        <f>'P1 PL'!B26-'P2 Pl'!B26-B26</f>
        <v>0</v>
      </c>
      <c r="G26" s="29">
        <f>'P1 PL'!C26-'P2 Pl'!C26-C26</f>
        <v>0</v>
      </c>
      <c r="H26" s="29">
        <f>C26-'B1 WB'!C26-'B1 gaza'!C26</f>
        <v>0</v>
      </c>
      <c r="I26" s="29"/>
      <c r="J26" s="27">
        <f t="shared" si="0"/>
        <v>9.8534335712931964E-2</v>
      </c>
      <c r="K26" s="27">
        <f t="shared" si="1"/>
        <v>0.11727242936726175</v>
      </c>
    </row>
    <row r="27" spans="1:11" s="26" customFormat="1" ht="24.75" customHeight="1" x14ac:dyDescent="0.25">
      <c r="A27" s="47" t="s">
        <v>101</v>
      </c>
      <c r="B27" s="31">
        <v>6.2</v>
      </c>
      <c r="C27" s="31">
        <v>7.8000000000000007</v>
      </c>
      <c r="D27" s="43" t="s">
        <v>13</v>
      </c>
      <c r="E27" s="29">
        <f>B27-'B1 WB'!B27-'B1 gaza'!B27</f>
        <v>0</v>
      </c>
      <c r="F27" s="29">
        <f>'P1 PL'!B27-'P2 Pl'!B27-B27</f>
        <v>0</v>
      </c>
      <c r="G27" s="29">
        <f>'P1 PL'!C27-'P2 Pl'!C27-C27</f>
        <v>0</v>
      </c>
      <c r="H27" s="29">
        <f>C27-'B1 WB'!C27-'B1 gaza'!C27</f>
        <v>0</v>
      </c>
      <c r="J27" s="26">
        <f t="shared" si="0"/>
        <v>4.9276644134184095E-4</v>
      </c>
      <c r="K27" s="26">
        <f t="shared" si="1"/>
        <v>4.41677233675752E-4</v>
      </c>
    </row>
    <row r="28" spans="1:11" s="26" customFormat="1" ht="15" customHeight="1" x14ac:dyDescent="0.25">
      <c r="A28" s="48" t="s">
        <v>14</v>
      </c>
      <c r="B28" s="32">
        <v>1137.4000000000001</v>
      </c>
      <c r="C28" s="32">
        <v>1111.5</v>
      </c>
      <c r="D28" s="44" t="s">
        <v>15</v>
      </c>
      <c r="E28" s="29">
        <f>B28-'B1 WB'!B28-'B1 gaza'!B28</f>
        <v>9.2370555648813024E-14</v>
      </c>
      <c r="F28" s="29">
        <f>'P1 PL'!B28-'P2 Pl'!B28-B28</f>
        <v>0</v>
      </c>
      <c r="G28" s="29">
        <f>'P1 PL'!C28-'P2 Pl'!C28-C28</f>
        <v>0</v>
      </c>
      <c r="H28" s="29">
        <f>C28-'B1 WB'!C28-'B1 gaza'!C28</f>
        <v>9.2370555648813024E-14</v>
      </c>
      <c r="I28" s="29"/>
      <c r="J28" s="27">
        <f t="shared" si="0"/>
        <v>7.0219217891212327E-2</v>
      </c>
      <c r="K28" s="27">
        <f t="shared" si="1"/>
        <v>8.102640090045167E-2</v>
      </c>
    </row>
    <row r="29" spans="1:11" s="26" customFormat="1" ht="15" customHeight="1" x14ac:dyDescent="0.25">
      <c r="A29" s="48" t="s">
        <v>16</v>
      </c>
      <c r="B29" s="32">
        <v>1020.4</v>
      </c>
      <c r="C29" s="32">
        <v>1223.5</v>
      </c>
      <c r="D29" s="45" t="s">
        <v>17</v>
      </c>
      <c r="E29" s="29">
        <f>B29-'B1 WB'!B29-'B1 gaza'!B29</f>
        <v>0</v>
      </c>
      <c r="F29" s="29">
        <f>'P1 PL'!B29-'P2 Pl'!B29-B29</f>
        <v>0</v>
      </c>
      <c r="G29" s="29">
        <f>'P1 PL'!C29-'P2 Pl'!C29-C29</f>
        <v>0</v>
      </c>
      <c r="H29" s="29">
        <f>C29-'B1 WB'!C29-'B1 gaza'!C29</f>
        <v>0</v>
      </c>
      <c r="I29" s="29"/>
      <c r="J29" s="27">
        <f t="shared" si="0"/>
        <v>7.7294838587402867E-2</v>
      </c>
      <c r="K29" s="27">
        <f t="shared" si="1"/>
        <v>7.2691524071409247E-2</v>
      </c>
    </row>
    <row r="30" spans="1:11" s="26" customFormat="1" ht="15" customHeight="1" x14ac:dyDescent="0.25">
      <c r="A30" s="49" t="s">
        <v>18</v>
      </c>
      <c r="B30" s="34">
        <v>14037.399999999998</v>
      </c>
      <c r="C30" s="34">
        <v>15829</v>
      </c>
      <c r="D30" s="46" t="s">
        <v>19</v>
      </c>
      <c r="E30" s="29">
        <f>B30-'B1 WB'!B30-'B1 gaza'!B30</f>
        <v>0</v>
      </c>
      <c r="F30" s="29">
        <f>'P1 PL'!B30-'P2 Pl'!B30-B30</f>
        <v>0</v>
      </c>
      <c r="G30" s="29">
        <f>'P1 PL'!C30-'P2 Pl'!C30-C30</f>
        <v>0</v>
      </c>
      <c r="H30" s="29">
        <f>C30-'B1 WB'!C30-'B1 gaza'!C30</f>
        <v>0</v>
      </c>
      <c r="I30" s="29"/>
      <c r="J30" s="27">
        <f t="shared" si="0"/>
        <v>1</v>
      </c>
      <c r="K30" s="27">
        <f t="shared" si="1"/>
        <v>1</v>
      </c>
    </row>
    <row r="31" spans="1:11" ht="38.25" customHeight="1" x14ac:dyDescent="0.25">
      <c r="A31" s="96" t="s">
        <v>130</v>
      </c>
      <c r="B31" s="96"/>
      <c r="C31" s="99" t="s">
        <v>131</v>
      </c>
      <c r="D31" s="99"/>
    </row>
    <row r="33" spans="2:3" x14ac:dyDescent="0.25">
      <c r="B33" s="18">
        <f>B30-SUM(B26:B29,B12:B17,B6:B7)</f>
        <v>0</v>
      </c>
      <c r="C33" s="18">
        <f>C30-SUM(C26:C29,C12:C17,C6:C7)</f>
        <v>0</v>
      </c>
    </row>
    <row r="34" spans="2:3" x14ac:dyDescent="0.25">
      <c r="B34" s="18">
        <f>B17-B18-B19-B20-B21-B22-B23-B24-B25</f>
        <v>2.8421709430404007E-13</v>
      </c>
      <c r="C34" s="18">
        <f>C17-C18-C19-C20-C21-C22-C23-C24-C25</f>
        <v>0</v>
      </c>
    </row>
    <row r="35" spans="2:3" x14ac:dyDescent="0.25">
      <c r="B35" s="18">
        <f>B7-B8-B9-B10-B11</f>
        <v>-2.7000623958883807E-13</v>
      </c>
      <c r="C35" s="18">
        <f>C7-C8-C9-C10-C11</f>
        <v>-2.2026824808563106E-13</v>
      </c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SheetLayoutView="100" workbookViewId="0">
      <selection activeCell="B6" sqref="B6:B30"/>
    </sheetView>
  </sheetViews>
  <sheetFormatPr defaultRowHeight="15" x14ac:dyDescent="0.25"/>
  <cols>
    <col min="1" max="1" width="30.5703125" customWidth="1"/>
    <col min="2" max="3" width="10.5703125" customWidth="1"/>
    <col min="4" max="4" width="33.28515625" customWidth="1"/>
  </cols>
  <sheetData>
    <row r="1" spans="1:9" s="17" customFormat="1" ht="37.5" customHeight="1" x14ac:dyDescent="0.25">
      <c r="A1" s="97" t="s">
        <v>145</v>
      </c>
      <c r="B1" s="97"/>
      <c r="C1" s="97"/>
      <c r="D1" s="97"/>
    </row>
    <row r="2" spans="1:9" s="17" customFormat="1" ht="42.75" customHeight="1" x14ac:dyDescent="0.25">
      <c r="A2" s="98" t="s">
        <v>146</v>
      </c>
      <c r="B2" s="98"/>
      <c r="C2" s="98"/>
      <c r="D2" s="98"/>
    </row>
    <row r="3" spans="1:9" ht="5.0999999999999996" customHeight="1" x14ac:dyDescent="0.25">
      <c r="A3" s="12"/>
      <c r="B3" s="12"/>
      <c r="C3" s="12"/>
      <c r="D3" s="12"/>
    </row>
    <row r="4" spans="1:9" ht="17.25" customHeight="1" x14ac:dyDescent="0.25">
      <c r="A4" s="25" t="s">
        <v>113</v>
      </c>
      <c r="B4" s="3"/>
      <c r="C4" s="3"/>
      <c r="D4" s="4" t="s">
        <v>21</v>
      </c>
    </row>
    <row r="5" spans="1:9" ht="16.5" customHeight="1" x14ac:dyDescent="0.25">
      <c r="A5" s="2" t="s">
        <v>0</v>
      </c>
      <c r="B5" s="30">
        <v>2020</v>
      </c>
      <c r="C5" s="71">
        <v>2019</v>
      </c>
      <c r="D5" s="20" t="s">
        <v>1</v>
      </c>
    </row>
    <row r="6" spans="1:9" s="26" customFormat="1" ht="15" customHeight="1" x14ac:dyDescent="0.25">
      <c r="A6" s="2" t="s">
        <v>98</v>
      </c>
      <c r="B6" s="31">
        <v>696.3</v>
      </c>
      <c r="C6" s="31">
        <v>764.7</v>
      </c>
      <c r="D6" s="43" t="s">
        <v>22</v>
      </c>
      <c r="E6" s="29">
        <f>'p1 rwb'!B6-'P2 wb'!B6-'B1 WB'!B6</f>
        <v>0</v>
      </c>
      <c r="F6" s="29">
        <f>'p1 rwb'!C6-'P2 wb'!C6-'B1 WB'!C6</f>
        <v>0</v>
      </c>
      <c r="H6" s="29"/>
      <c r="I6" s="29"/>
    </row>
    <row r="7" spans="1:9" s="26" customFormat="1" ht="24.95" customHeight="1" x14ac:dyDescent="0.25">
      <c r="A7" s="47" t="s">
        <v>99</v>
      </c>
      <c r="B7" s="31">
        <v>1568.1</v>
      </c>
      <c r="C7" s="31">
        <v>1838.1</v>
      </c>
      <c r="D7" s="43" t="s">
        <v>2</v>
      </c>
      <c r="E7" s="29">
        <f>'p1 rwb'!B7-'P2 wb'!B7-'B1 WB'!B7</f>
        <v>0</v>
      </c>
      <c r="F7" s="29">
        <f>'p1 rwb'!C7-'P2 wb'!C7-'B1 WB'!C7</f>
        <v>0</v>
      </c>
      <c r="H7" s="29"/>
      <c r="I7" s="29"/>
    </row>
    <row r="8" spans="1:9" s="26" customFormat="1" ht="15" customHeight="1" x14ac:dyDescent="0.25">
      <c r="A8" s="48" t="s">
        <v>100</v>
      </c>
      <c r="B8" s="32">
        <v>49.399999999999991</v>
      </c>
      <c r="C8" s="32">
        <v>68.099999999999994</v>
      </c>
      <c r="D8" s="44" t="s">
        <v>3</v>
      </c>
      <c r="E8" s="29">
        <f>'p1 rwb'!B8-'P2 wb'!B8-'B1 WB'!B8</f>
        <v>0</v>
      </c>
      <c r="F8" s="29">
        <f>'p1 rwb'!C8-'P2 wb'!C8-'B1 WB'!C8</f>
        <v>0</v>
      </c>
      <c r="H8" s="29"/>
      <c r="I8" s="29"/>
    </row>
    <row r="9" spans="1:9" s="26" customFormat="1" ht="15" customHeight="1" x14ac:dyDescent="0.25">
      <c r="A9" s="48" t="s">
        <v>4</v>
      </c>
      <c r="B9" s="32">
        <v>1389.4</v>
      </c>
      <c r="C9" s="32">
        <v>1629.1</v>
      </c>
      <c r="D9" s="44" t="s">
        <v>23</v>
      </c>
      <c r="E9" s="29">
        <f>'p1 rwb'!B9-'P2 wb'!B9-'B1 WB'!B9</f>
        <v>0</v>
      </c>
      <c r="F9" s="29">
        <f>'p1 rwb'!C9-'P2 wb'!C9-'B1 WB'!C9</f>
        <v>0</v>
      </c>
      <c r="H9" s="29"/>
      <c r="I9" s="29"/>
    </row>
    <row r="10" spans="1:9" s="26" customFormat="1" ht="24.95" customHeight="1" x14ac:dyDescent="0.25">
      <c r="A10" s="48" t="s">
        <v>95</v>
      </c>
      <c r="B10" s="32">
        <v>82.199999999999989</v>
      </c>
      <c r="C10" s="32">
        <v>85.6</v>
      </c>
      <c r="D10" s="44" t="s">
        <v>79</v>
      </c>
      <c r="E10" s="29">
        <f>'p1 rwb'!B10-'P2 wb'!B10-'B1 WB'!B10</f>
        <v>0</v>
      </c>
      <c r="F10" s="29">
        <f>'p1 rwb'!C10-'P2 wb'!C10-'B1 WB'!C10</f>
        <v>0</v>
      </c>
      <c r="H10" s="29"/>
      <c r="I10" s="29"/>
    </row>
    <row r="11" spans="1:9" s="26" customFormat="1" ht="34.5" customHeight="1" x14ac:dyDescent="0.25">
      <c r="A11" s="48" t="s">
        <v>27</v>
      </c>
      <c r="B11" s="32">
        <v>47.1</v>
      </c>
      <c r="C11" s="32">
        <v>55.3</v>
      </c>
      <c r="D11" s="44" t="s">
        <v>91</v>
      </c>
      <c r="E11" s="26">
        <f>'p1 rwb'!B11-'P2 wb'!B11-'B1 WB'!B11</f>
        <v>0</v>
      </c>
      <c r="F11" s="26">
        <f>'p1 rwb'!C11-'P2 wb'!C11-'B1 WB'!C11</f>
        <v>0</v>
      </c>
      <c r="G11" s="29"/>
      <c r="H11" s="29"/>
    </row>
    <row r="12" spans="1:9" s="26" customFormat="1" ht="15" customHeight="1" x14ac:dyDescent="0.25">
      <c r="A12" s="47" t="s">
        <v>5</v>
      </c>
      <c r="B12" s="31">
        <v>530.09999999999991</v>
      </c>
      <c r="C12" s="31">
        <v>717.6</v>
      </c>
      <c r="D12" s="43" t="s">
        <v>6</v>
      </c>
      <c r="E12" s="29">
        <f>'p1 rwb'!B12-'P2 wb'!B12-'B1 WB'!B12</f>
        <v>0</v>
      </c>
      <c r="F12" s="29">
        <f>'p1 rwb'!C12-'P2 wb'!C12-'B1 WB'!C12</f>
        <v>0</v>
      </c>
      <c r="H12" s="29"/>
      <c r="I12" s="29"/>
    </row>
    <row r="13" spans="1:9" s="26" customFormat="1" ht="36.75" customHeight="1" x14ac:dyDescent="0.25">
      <c r="A13" s="51" t="s">
        <v>97</v>
      </c>
      <c r="B13" s="95">
        <v>2273.5</v>
      </c>
      <c r="C13" s="31">
        <v>2829.4</v>
      </c>
      <c r="D13" s="43" t="s">
        <v>116</v>
      </c>
      <c r="E13" s="26">
        <f>'p1 rwb'!B13-'P2 wb'!B13-'B1 WB'!B13</f>
        <v>0</v>
      </c>
      <c r="F13" s="29">
        <f>'p1 rwb'!C13-'P2 wb'!C13-'B1 WB'!C13</f>
        <v>0</v>
      </c>
      <c r="H13" s="29"/>
    </row>
    <row r="14" spans="1:9" s="26" customFormat="1" ht="15" customHeight="1" x14ac:dyDescent="0.25">
      <c r="A14" s="47" t="s">
        <v>102</v>
      </c>
      <c r="B14" s="31">
        <v>186.9</v>
      </c>
      <c r="C14" s="31">
        <v>228.9</v>
      </c>
      <c r="D14" s="43" t="s">
        <v>24</v>
      </c>
      <c r="E14" s="29">
        <f>'p1 rwb'!B14-'P2 wb'!B14-'B1 WB'!B14</f>
        <v>0</v>
      </c>
      <c r="F14" s="29">
        <f>'p1 rwb'!C14-'P2 wb'!C14-'B1 WB'!C14</f>
        <v>0</v>
      </c>
      <c r="H14" s="29"/>
      <c r="I14" s="29"/>
    </row>
    <row r="15" spans="1:9" s="26" customFormat="1" ht="15" customHeight="1" x14ac:dyDescent="0.25">
      <c r="A15" s="47" t="s">
        <v>28</v>
      </c>
      <c r="B15" s="31">
        <v>569.29999999999995</v>
      </c>
      <c r="C15" s="31">
        <v>562.70000000000005</v>
      </c>
      <c r="D15" s="43" t="s">
        <v>85</v>
      </c>
      <c r="E15" s="29">
        <f>'p1 rwb'!B15-'P2 wb'!B15-'B1 WB'!B15</f>
        <v>0</v>
      </c>
      <c r="F15" s="29">
        <f>'p1 rwb'!C15-'P2 wb'!C15-'B1 WB'!C15</f>
        <v>0</v>
      </c>
      <c r="H15" s="29"/>
      <c r="I15" s="29"/>
    </row>
    <row r="16" spans="1:9" s="26" customFormat="1" ht="15" customHeight="1" x14ac:dyDescent="0.25">
      <c r="A16" s="47" t="s">
        <v>29</v>
      </c>
      <c r="B16" s="31">
        <v>467.5</v>
      </c>
      <c r="C16" s="31">
        <v>472.7</v>
      </c>
      <c r="D16" s="43" t="s">
        <v>25</v>
      </c>
      <c r="E16" s="29">
        <f>'p1 rwb'!B16-'P2 wb'!B16-'B1 WB'!B16</f>
        <v>0</v>
      </c>
      <c r="F16" s="29">
        <f>'p1 rwb'!C16-'P2 wb'!C16-'B1 WB'!C16</f>
        <v>0</v>
      </c>
      <c r="H16" s="29"/>
      <c r="I16" s="29"/>
    </row>
    <row r="17" spans="1:9" s="26" customFormat="1" ht="15" customHeight="1" x14ac:dyDescent="0.25">
      <c r="A17" s="47" t="s">
        <v>7</v>
      </c>
      <c r="B17" s="31">
        <v>2141.6000000000004</v>
      </c>
      <c r="C17" s="31">
        <v>2358.5</v>
      </c>
      <c r="D17" s="43" t="s">
        <v>8</v>
      </c>
      <c r="E17" s="29">
        <f>'p1 rwb'!B17-'P2 wb'!B17-'B1 WB'!B17</f>
        <v>0</v>
      </c>
      <c r="F17" s="29">
        <f>'p1 rwb'!C17-'P2 wb'!C17-'B1 WB'!C17</f>
        <v>0</v>
      </c>
      <c r="H17" s="29"/>
      <c r="I17" s="29"/>
    </row>
    <row r="18" spans="1:9" s="26" customFormat="1" ht="25.5" customHeight="1" x14ac:dyDescent="0.25">
      <c r="A18" s="48" t="s">
        <v>30</v>
      </c>
      <c r="B18" s="32">
        <v>154.19999999999999</v>
      </c>
      <c r="C18" s="32">
        <v>201.4</v>
      </c>
      <c r="D18" s="44" t="s">
        <v>86</v>
      </c>
      <c r="E18" s="29">
        <f>'p1 rwb'!B18-'P2 wb'!B18-'B1 WB'!B18</f>
        <v>0</v>
      </c>
      <c r="F18" s="29">
        <f>'p1 rwb'!C18-'P2 wb'!C18-'B1 WB'!C18</f>
        <v>0</v>
      </c>
      <c r="H18" s="29"/>
      <c r="I18" s="29"/>
    </row>
    <row r="19" spans="1:9" s="26" customFormat="1" ht="15" customHeight="1" x14ac:dyDescent="0.25">
      <c r="A19" s="48" t="s">
        <v>31</v>
      </c>
      <c r="B19" s="32">
        <v>454.6</v>
      </c>
      <c r="C19" s="32">
        <v>529.5</v>
      </c>
      <c r="D19" s="44" t="s">
        <v>87</v>
      </c>
      <c r="E19" s="29">
        <f>'p1 rwb'!B19-'P2 wb'!B19-'B1 WB'!B19</f>
        <v>0</v>
      </c>
      <c r="F19" s="29">
        <f>'p1 rwb'!C19-'P2 wb'!C19-'B1 WB'!C19</f>
        <v>0</v>
      </c>
      <c r="H19" s="29"/>
      <c r="I19" s="29"/>
    </row>
    <row r="20" spans="1:9" s="26" customFormat="1" ht="25.5" customHeight="1" x14ac:dyDescent="0.25">
      <c r="A20" s="48" t="s">
        <v>32</v>
      </c>
      <c r="B20" s="32">
        <v>128.5</v>
      </c>
      <c r="C20" s="32">
        <v>173.7</v>
      </c>
      <c r="D20" s="44" t="s">
        <v>88</v>
      </c>
      <c r="E20" s="29">
        <f>'p1 rwb'!B20-'P2 wb'!B20-'B1 WB'!B20</f>
        <v>0</v>
      </c>
      <c r="F20" s="29">
        <f>'p1 rwb'!C20-'P2 wb'!C20-'B1 WB'!C20</f>
        <v>0</v>
      </c>
      <c r="H20" s="29"/>
      <c r="I20" s="29"/>
    </row>
    <row r="21" spans="1:9" s="26" customFormat="1" ht="24" customHeight="1" x14ac:dyDescent="0.25">
      <c r="A21" s="48" t="s">
        <v>33</v>
      </c>
      <c r="B21" s="32">
        <v>85.199999999999989</v>
      </c>
      <c r="C21" s="32">
        <v>92.6</v>
      </c>
      <c r="D21" s="44" t="s">
        <v>89</v>
      </c>
      <c r="E21" s="29">
        <f>'p1 rwb'!B21-'P2 wb'!B21-'B1 WB'!B21</f>
        <v>0</v>
      </c>
      <c r="F21" s="29">
        <f>'p1 rwb'!C21-'P2 wb'!C21-'B1 WB'!C21</f>
        <v>0</v>
      </c>
      <c r="H21" s="29"/>
      <c r="I21" s="29"/>
    </row>
    <row r="22" spans="1:9" s="26" customFormat="1" ht="15" customHeight="1" x14ac:dyDescent="0.25">
      <c r="A22" s="48" t="s">
        <v>9</v>
      </c>
      <c r="B22" s="32">
        <v>717.90000000000009</v>
      </c>
      <c r="C22" s="32">
        <v>725.2</v>
      </c>
      <c r="D22" s="44" t="s">
        <v>10</v>
      </c>
      <c r="E22" s="29">
        <f>'p1 rwb'!B22-'P2 wb'!B22-'B1 WB'!B22</f>
        <v>0</v>
      </c>
      <c r="F22" s="29">
        <f>'p1 rwb'!C22-'P2 wb'!C22-'B1 WB'!C22</f>
        <v>0</v>
      </c>
      <c r="H22" s="29"/>
      <c r="I22" s="29"/>
    </row>
    <row r="23" spans="1:9" s="26" customFormat="1" ht="25.5" customHeight="1" x14ac:dyDescent="0.25">
      <c r="A23" s="48" t="s">
        <v>34</v>
      </c>
      <c r="B23" s="32">
        <v>369.90000000000003</v>
      </c>
      <c r="C23" s="32">
        <v>354</v>
      </c>
      <c r="D23" s="44" t="s">
        <v>11</v>
      </c>
      <c r="E23" s="29">
        <f>'p1 rwb'!B23-'P2 wb'!B23-'B1 WB'!B23</f>
        <v>0</v>
      </c>
      <c r="F23" s="29">
        <f>'p1 rwb'!C23-'P2 wb'!C23-'B1 WB'!C23</f>
        <v>0</v>
      </c>
      <c r="G23" s="29"/>
      <c r="H23" s="29"/>
    </row>
    <row r="24" spans="1:9" s="26" customFormat="1" ht="15" customHeight="1" x14ac:dyDescent="0.25">
      <c r="A24" s="48" t="s">
        <v>35</v>
      </c>
      <c r="B24" s="32">
        <v>42.300000000000004</v>
      </c>
      <c r="C24" s="32">
        <v>63.7</v>
      </c>
      <c r="D24" s="44" t="s">
        <v>26</v>
      </c>
      <c r="E24" s="29">
        <f>'p1 rwb'!B24-'P2 wb'!B24-'B1 WB'!B24</f>
        <v>0</v>
      </c>
      <c r="F24" s="29">
        <f>'p1 rwb'!C24-'P2 wb'!C24-'B1 WB'!C24</f>
        <v>0</v>
      </c>
      <c r="H24" s="29"/>
      <c r="I24" s="29"/>
    </row>
    <row r="25" spans="1:9" s="26" customFormat="1" ht="15" customHeight="1" x14ac:dyDescent="0.25">
      <c r="A25" s="48" t="s">
        <v>36</v>
      </c>
      <c r="B25" s="32">
        <v>189</v>
      </c>
      <c r="C25" s="32">
        <v>218.4</v>
      </c>
      <c r="D25" s="44" t="s">
        <v>90</v>
      </c>
      <c r="E25" s="29">
        <f>'p1 rwb'!B25-'P2 wb'!B25-'B1 WB'!B25</f>
        <v>0</v>
      </c>
      <c r="F25" s="29">
        <f>'p1 rwb'!C25-'P2 wb'!C25-'B1 WB'!C25</f>
        <v>0</v>
      </c>
      <c r="H25" s="29"/>
      <c r="I25" s="29"/>
    </row>
    <row r="26" spans="1:9" s="26" customFormat="1" ht="15" customHeight="1" x14ac:dyDescent="0.25">
      <c r="A26" s="47" t="s">
        <v>96</v>
      </c>
      <c r="B26" s="31">
        <v>1110.6999999999998</v>
      </c>
      <c r="C26" s="31">
        <v>1041.4000000000001</v>
      </c>
      <c r="D26" s="43" t="s">
        <v>12</v>
      </c>
      <c r="E26" s="29">
        <f>'p1 rwb'!B26-'P2 wb'!B26-'B1 WB'!B26</f>
        <v>0</v>
      </c>
      <c r="F26" s="29">
        <f>'p1 rwb'!C26-'P2 wb'!C26-'B1 WB'!C26</f>
        <v>0</v>
      </c>
      <c r="H26" s="29"/>
      <c r="I26" s="29"/>
    </row>
    <row r="27" spans="1:9" s="26" customFormat="1" ht="24.75" customHeight="1" x14ac:dyDescent="0.25">
      <c r="A27" s="47" t="s">
        <v>101</v>
      </c>
      <c r="B27" s="31">
        <v>5.7</v>
      </c>
      <c r="C27" s="31">
        <v>7.4</v>
      </c>
      <c r="D27" s="43" t="s">
        <v>13</v>
      </c>
      <c r="E27" s="29">
        <f>'p1 rwb'!B27-'P2 wb'!B27-'B1 WB'!B27</f>
        <v>0</v>
      </c>
      <c r="F27" s="29">
        <f>'p1 rwb'!C27-'P2 wb'!C27-'B1 WB'!C27</f>
        <v>0</v>
      </c>
      <c r="G27" s="29"/>
      <c r="H27" s="29"/>
    </row>
    <row r="28" spans="1:9" s="26" customFormat="1" ht="15" customHeight="1" x14ac:dyDescent="0.25">
      <c r="A28" s="48" t="s">
        <v>14</v>
      </c>
      <c r="B28" s="32">
        <v>1089</v>
      </c>
      <c r="C28" s="32">
        <v>1064.5999999999999</v>
      </c>
      <c r="D28" s="44" t="s">
        <v>15</v>
      </c>
      <c r="E28" s="29">
        <f>'p1 rwb'!B28-'P2 wb'!B28-'B1 WB'!B28</f>
        <v>0</v>
      </c>
      <c r="F28" s="29">
        <f>'p1 rwb'!C28-'P2 wb'!C28-'B1 WB'!C28</f>
        <v>0</v>
      </c>
      <c r="H28" s="29"/>
      <c r="I28" s="29"/>
    </row>
    <row r="29" spans="1:9" s="26" customFormat="1" ht="15" customHeight="1" x14ac:dyDescent="0.25">
      <c r="A29" s="48" t="s">
        <v>16</v>
      </c>
      <c r="B29" s="32">
        <v>925.4</v>
      </c>
      <c r="C29" s="32">
        <v>1112.8</v>
      </c>
      <c r="D29" s="45" t="s">
        <v>17</v>
      </c>
      <c r="E29" s="29">
        <f>'p1 rwb'!B29-'P2 wb'!B29-'B1 WB'!B29</f>
        <v>0</v>
      </c>
      <c r="F29" s="29">
        <f>'p1 rwb'!C29-'P2 wb'!C29-'B1 WB'!C29</f>
        <v>0</v>
      </c>
      <c r="H29" s="29"/>
      <c r="I29" s="29"/>
    </row>
    <row r="30" spans="1:9" s="26" customFormat="1" ht="15" customHeight="1" x14ac:dyDescent="0.25">
      <c r="A30" s="49" t="s">
        <v>18</v>
      </c>
      <c r="B30" s="34">
        <v>11564.099999999999</v>
      </c>
      <c r="C30" s="33">
        <v>12998.8</v>
      </c>
      <c r="D30" s="46" t="s">
        <v>19</v>
      </c>
      <c r="E30" s="29">
        <f>'p1 rwb'!B30-'P2 wb'!B30-'B1 WB'!B30</f>
        <v>0</v>
      </c>
      <c r="F30" s="29">
        <f>'p1 rwb'!C30-'P2 wb'!C30-'B1 WB'!C30</f>
        <v>0</v>
      </c>
      <c r="H30" s="29"/>
      <c r="I30" s="29"/>
    </row>
    <row r="31" spans="1:9" ht="38.25" customHeight="1" x14ac:dyDescent="0.25">
      <c r="A31" s="96" t="s">
        <v>130</v>
      </c>
      <c r="B31" s="96"/>
      <c r="C31" s="99" t="s">
        <v>131</v>
      </c>
      <c r="D31" s="99"/>
    </row>
    <row r="33" spans="2:3" x14ac:dyDescent="0.25">
      <c r="B33" s="18">
        <f>B30-SUM(B26:B29,B12:B17,B6:B7)</f>
        <v>0</v>
      </c>
      <c r="C33" s="18">
        <f>C30-SUM(C26:C29,C12:C17,C6:C7)</f>
        <v>0</v>
      </c>
    </row>
    <row r="34" spans="2:3" x14ac:dyDescent="0.25">
      <c r="B34" s="18">
        <f>B17-B18-B19-B20-B21-B22-B23-B24-B25</f>
        <v>0</v>
      </c>
      <c r="C34" s="18">
        <f>C17-C18-C19-C20-C21-C22-C23-C24-C25</f>
        <v>0</v>
      </c>
    </row>
    <row r="35" spans="2:3" x14ac:dyDescent="0.25">
      <c r="B35" s="18">
        <f>B7-B8-B9-B10-B11</f>
        <v>-2.6290081223123707E-13</v>
      </c>
      <c r="C35" s="18">
        <f>C7-C8-C9-C10-C11</f>
        <v>9.9475983006414026E-14</v>
      </c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7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SheetLayoutView="100" workbookViewId="0">
      <selection activeCell="B6" sqref="B6:B30"/>
    </sheetView>
  </sheetViews>
  <sheetFormatPr defaultRowHeight="15" x14ac:dyDescent="0.25"/>
  <cols>
    <col min="1" max="1" width="30.5703125" customWidth="1"/>
    <col min="2" max="3" width="10.5703125" customWidth="1"/>
    <col min="4" max="4" width="31.85546875" customWidth="1"/>
  </cols>
  <sheetData>
    <row r="1" spans="1:8" s="17" customFormat="1" ht="36" customHeight="1" x14ac:dyDescent="0.25">
      <c r="A1" s="97" t="s">
        <v>143</v>
      </c>
      <c r="B1" s="97"/>
      <c r="C1" s="97"/>
      <c r="D1" s="97"/>
    </row>
    <row r="2" spans="1:8" s="17" customFormat="1" ht="35.25" customHeight="1" x14ac:dyDescent="0.25">
      <c r="A2" s="98" t="s">
        <v>144</v>
      </c>
      <c r="B2" s="98"/>
      <c r="C2" s="98"/>
      <c r="D2" s="98"/>
    </row>
    <row r="3" spans="1:8" ht="5.0999999999999996" customHeight="1" x14ac:dyDescent="0.25">
      <c r="A3" s="12"/>
      <c r="B3" s="12"/>
      <c r="C3" s="12"/>
      <c r="D3" s="12"/>
    </row>
    <row r="4" spans="1:8" ht="17.25" customHeight="1" x14ac:dyDescent="0.25">
      <c r="A4" s="25" t="s">
        <v>113</v>
      </c>
      <c r="B4" s="3"/>
      <c r="C4" s="3"/>
      <c r="D4" s="4" t="s">
        <v>21</v>
      </c>
    </row>
    <row r="5" spans="1:8" ht="16.5" customHeight="1" x14ac:dyDescent="0.25">
      <c r="A5" s="2" t="s">
        <v>0</v>
      </c>
      <c r="B5" s="30">
        <v>2020</v>
      </c>
      <c r="C5" s="71">
        <v>2019</v>
      </c>
      <c r="D5" s="20" t="s">
        <v>1</v>
      </c>
    </row>
    <row r="6" spans="1:8" s="26" customFormat="1" ht="15" customHeight="1" x14ac:dyDescent="0.25">
      <c r="A6" s="2" t="s">
        <v>98</v>
      </c>
      <c r="B6" s="31">
        <v>304.7</v>
      </c>
      <c r="C6" s="31">
        <v>336</v>
      </c>
      <c r="D6" s="43" t="s">
        <v>22</v>
      </c>
      <c r="E6" s="29">
        <f>'P1 Gaza'!B6-'P2 gaza'!B6-'B1 gaza'!B6</f>
        <v>0</v>
      </c>
      <c r="F6" s="29">
        <f>'P1 Gaza'!C6-'P2 gaza'!C6-'B1 gaza'!C6</f>
        <v>0</v>
      </c>
      <c r="G6" s="29"/>
      <c r="H6" s="29"/>
    </row>
    <row r="7" spans="1:8" s="26" customFormat="1" ht="24.95" customHeight="1" x14ac:dyDescent="0.25">
      <c r="A7" s="47" t="s">
        <v>99</v>
      </c>
      <c r="B7" s="31">
        <v>176.3</v>
      </c>
      <c r="C7" s="31">
        <v>236.6</v>
      </c>
      <c r="D7" s="43" t="s">
        <v>2</v>
      </c>
      <c r="E7" s="29">
        <f>'P1 Gaza'!B7-'P2 gaza'!B7-'B1 gaza'!B7</f>
        <v>0</v>
      </c>
      <c r="F7" s="29">
        <f>'P1 Gaza'!C7-'P2 gaza'!C7-'B1 gaza'!C7</f>
        <v>0</v>
      </c>
      <c r="G7" s="29"/>
      <c r="H7" s="29"/>
    </row>
    <row r="8" spans="1:8" s="26" customFormat="1" ht="15" customHeight="1" x14ac:dyDescent="0.25">
      <c r="A8" s="48" t="s">
        <v>100</v>
      </c>
      <c r="B8" s="32">
        <v>0.5</v>
      </c>
      <c r="C8" s="32">
        <v>0.6</v>
      </c>
      <c r="D8" s="44" t="s">
        <v>3</v>
      </c>
      <c r="E8" s="29">
        <f>'P1 Gaza'!B8-'P2 gaza'!B8-'B1 gaza'!B8</f>
        <v>0</v>
      </c>
      <c r="F8" s="29">
        <f>'P1 Gaza'!C8-'P2 gaza'!C8-'B1 gaza'!C8</f>
        <v>0</v>
      </c>
      <c r="G8" s="29"/>
      <c r="H8" s="29"/>
    </row>
    <row r="9" spans="1:8" s="26" customFormat="1" ht="15" customHeight="1" x14ac:dyDescent="0.25">
      <c r="A9" s="48" t="s">
        <v>4</v>
      </c>
      <c r="B9" s="32">
        <v>111.30000000000001</v>
      </c>
      <c r="C9" s="32">
        <v>149.9</v>
      </c>
      <c r="D9" s="44" t="s">
        <v>23</v>
      </c>
      <c r="E9" s="29">
        <f>'P1 Gaza'!B9-'P2 gaza'!B9-'B1 gaza'!B9</f>
        <v>0</v>
      </c>
      <c r="F9" s="29">
        <f>'P1 Gaza'!C9-'P2 gaza'!C9-'B1 gaza'!C9</f>
        <v>0</v>
      </c>
      <c r="G9" s="29"/>
      <c r="H9" s="29"/>
    </row>
    <row r="10" spans="1:8" s="26" customFormat="1" ht="24.95" customHeight="1" x14ac:dyDescent="0.25">
      <c r="A10" s="48" t="s">
        <v>95</v>
      </c>
      <c r="B10" s="32">
        <v>56.400000000000006</v>
      </c>
      <c r="C10" s="32">
        <v>78.5</v>
      </c>
      <c r="D10" s="44" t="s">
        <v>79</v>
      </c>
      <c r="E10" s="29">
        <f>'P1 Gaza'!B10-'P2 gaza'!B10-'B1 gaza'!B10</f>
        <v>0</v>
      </c>
      <c r="F10" s="29">
        <f>'P1 Gaza'!C10-'P2 gaza'!C10-'B1 gaza'!C10</f>
        <v>0</v>
      </c>
      <c r="G10" s="29"/>
      <c r="H10" s="29"/>
    </row>
    <row r="11" spans="1:8" s="26" customFormat="1" ht="34.5" customHeight="1" x14ac:dyDescent="0.25">
      <c r="A11" s="48" t="s">
        <v>27</v>
      </c>
      <c r="B11" s="32">
        <v>8.1000000000000014</v>
      </c>
      <c r="C11" s="32">
        <v>7.6</v>
      </c>
      <c r="D11" s="44" t="s">
        <v>91</v>
      </c>
      <c r="E11" s="26">
        <f>'P1 Gaza'!B11-'P2 gaza'!B11-'B1 gaza'!B11</f>
        <v>0</v>
      </c>
      <c r="F11" s="26">
        <f>'P1 Gaza'!C11-'P2 gaza'!C11-'B1 gaza'!C11</f>
        <v>0</v>
      </c>
      <c r="G11" s="29"/>
      <c r="H11" s="29"/>
    </row>
    <row r="12" spans="1:8" s="26" customFormat="1" ht="15" customHeight="1" x14ac:dyDescent="0.25">
      <c r="A12" s="47" t="s">
        <v>5</v>
      </c>
      <c r="B12" s="31">
        <v>114.30000000000001</v>
      </c>
      <c r="C12" s="31">
        <v>171.5</v>
      </c>
      <c r="D12" s="43" t="s">
        <v>6</v>
      </c>
      <c r="E12" s="29">
        <f>'P1 Gaza'!B12-'P2 gaza'!B12-'B1 gaza'!B12</f>
        <v>0</v>
      </c>
      <c r="F12" s="29">
        <f>'P1 Gaza'!C12-'P2 gaza'!C12-'B1 gaza'!C12</f>
        <v>0</v>
      </c>
      <c r="G12" s="29"/>
      <c r="H12" s="29"/>
    </row>
    <row r="13" spans="1:8" s="26" customFormat="1" ht="36.75" customHeight="1" x14ac:dyDescent="0.25">
      <c r="A13" s="51" t="s">
        <v>97</v>
      </c>
      <c r="B13" s="95">
        <v>371.1</v>
      </c>
      <c r="C13" s="31">
        <v>542</v>
      </c>
      <c r="D13" s="43" t="s">
        <v>116</v>
      </c>
      <c r="E13" s="26">
        <f>'P1 Gaza'!B13-'P2 gaza'!B13-'B1 gaza'!B13</f>
        <v>0</v>
      </c>
      <c r="F13" s="29">
        <f>'P1 Gaza'!C13-'P2 gaza'!C13-'B1 gaza'!C13</f>
        <v>0</v>
      </c>
      <c r="H13" s="29"/>
    </row>
    <row r="14" spans="1:8" s="26" customFormat="1" ht="15" customHeight="1" x14ac:dyDescent="0.25">
      <c r="A14" s="47" t="s">
        <v>102</v>
      </c>
      <c r="B14" s="31">
        <v>35.000000000000007</v>
      </c>
      <c r="C14" s="31">
        <v>41.7</v>
      </c>
      <c r="D14" s="43" t="s">
        <v>24</v>
      </c>
      <c r="E14" s="29">
        <f>'P1 Gaza'!B14-'P2 gaza'!B14-'B1 gaza'!B14</f>
        <v>0</v>
      </c>
      <c r="F14" s="29">
        <f>'P1 Gaza'!C14-'P2 gaza'!C14-'B1 gaza'!C14</f>
        <v>0</v>
      </c>
      <c r="G14" s="29"/>
      <c r="H14" s="29"/>
    </row>
    <row r="15" spans="1:8" s="26" customFormat="1" ht="15" customHeight="1" x14ac:dyDescent="0.25">
      <c r="A15" s="47" t="s">
        <v>28</v>
      </c>
      <c r="B15" s="31">
        <v>70.400000000000006</v>
      </c>
      <c r="C15" s="31">
        <v>69.5</v>
      </c>
      <c r="D15" s="43" t="s">
        <v>85</v>
      </c>
      <c r="E15" s="29">
        <f>'P1 Gaza'!B15-'P2 gaza'!B15-'B1 gaza'!B15</f>
        <v>0</v>
      </c>
      <c r="F15" s="29">
        <f>'P1 Gaza'!C15-'P2 gaza'!C15-'B1 gaza'!C15</f>
        <v>0</v>
      </c>
      <c r="G15" s="29"/>
      <c r="H15" s="29"/>
    </row>
    <row r="16" spans="1:8" s="26" customFormat="1" ht="15" customHeight="1" x14ac:dyDescent="0.25">
      <c r="A16" s="47" t="s">
        <v>29</v>
      </c>
      <c r="B16" s="31">
        <v>16.700000000000003</v>
      </c>
      <c r="C16" s="31">
        <v>17</v>
      </c>
      <c r="D16" s="43" t="s">
        <v>25</v>
      </c>
      <c r="E16" s="29">
        <f>'P1 Gaza'!B16-'P2 gaza'!B16-'B1 gaza'!B16</f>
        <v>0</v>
      </c>
      <c r="F16" s="29">
        <f>'P1 Gaza'!C16-'P2 gaza'!C16-'B1 gaza'!C16</f>
        <v>0</v>
      </c>
      <c r="G16" s="29"/>
      <c r="H16" s="29"/>
    </row>
    <row r="17" spans="1:8" s="26" customFormat="1" ht="15" customHeight="1" x14ac:dyDescent="0.25">
      <c r="A17" s="47" t="s">
        <v>7</v>
      </c>
      <c r="B17" s="31">
        <v>705.4</v>
      </c>
      <c r="C17" s="31">
        <v>739.6</v>
      </c>
      <c r="D17" s="43" t="s">
        <v>8</v>
      </c>
      <c r="E17" s="29">
        <f>'P1 Gaza'!B17-'P2 gaza'!B17-'B1 gaza'!B17</f>
        <v>0</v>
      </c>
      <c r="F17" s="29">
        <f>'P1 Gaza'!C17-'P2 gaza'!C17-'B1 gaza'!C17</f>
        <v>0</v>
      </c>
      <c r="G17" s="29"/>
      <c r="H17" s="29"/>
    </row>
    <row r="18" spans="1:8" s="26" customFormat="1" ht="27.75" customHeight="1" x14ac:dyDescent="0.25">
      <c r="A18" s="48" t="s">
        <v>30</v>
      </c>
      <c r="B18" s="32">
        <v>44.199999999999996</v>
      </c>
      <c r="C18" s="32">
        <v>55.7</v>
      </c>
      <c r="D18" s="44" t="s">
        <v>86</v>
      </c>
      <c r="E18" s="29">
        <f>'P1 Gaza'!B18-'P2 gaza'!B18-'B1 gaza'!B18</f>
        <v>0</v>
      </c>
      <c r="F18" s="29">
        <f>'P1 Gaza'!C18-'P2 gaza'!C18-'B1 gaza'!C18</f>
        <v>0</v>
      </c>
      <c r="G18" s="29"/>
      <c r="H18" s="29"/>
    </row>
    <row r="19" spans="1:8" s="26" customFormat="1" ht="15" customHeight="1" x14ac:dyDescent="0.25">
      <c r="A19" s="48" t="s">
        <v>31</v>
      </c>
      <c r="B19" s="32">
        <v>165.70000000000002</v>
      </c>
      <c r="C19" s="32">
        <v>180.6</v>
      </c>
      <c r="D19" s="44" t="s">
        <v>87</v>
      </c>
      <c r="E19" s="29">
        <f>'P1 Gaza'!B19-'P2 gaza'!B19-'B1 gaza'!B19</f>
        <v>0</v>
      </c>
      <c r="F19" s="29">
        <f>'P1 Gaza'!C19-'P2 gaza'!C19-'B1 gaza'!C19</f>
        <v>0</v>
      </c>
      <c r="G19" s="29"/>
      <c r="H19" s="29"/>
    </row>
    <row r="20" spans="1:8" s="26" customFormat="1" ht="24.75" customHeight="1" x14ac:dyDescent="0.25">
      <c r="A20" s="48" t="s">
        <v>32</v>
      </c>
      <c r="B20" s="32">
        <v>14.6</v>
      </c>
      <c r="C20" s="32">
        <v>14.4</v>
      </c>
      <c r="D20" s="44" t="s">
        <v>88</v>
      </c>
      <c r="E20" s="29">
        <f>'P1 Gaza'!B20-'P2 gaza'!B20-'B1 gaza'!B20</f>
        <v>0</v>
      </c>
      <c r="F20" s="29">
        <f>'P1 Gaza'!C20-'P2 gaza'!C20-'B1 gaza'!C20</f>
        <v>0</v>
      </c>
      <c r="G20" s="29"/>
      <c r="H20" s="29"/>
    </row>
    <row r="21" spans="1:8" s="26" customFormat="1" ht="24" customHeight="1" x14ac:dyDescent="0.25">
      <c r="A21" s="48" t="s">
        <v>33</v>
      </c>
      <c r="B21" s="32">
        <v>10.399999999999999</v>
      </c>
      <c r="C21" s="32">
        <v>14.8</v>
      </c>
      <c r="D21" s="44" t="s">
        <v>89</v>
      </c>
      <c r="E21" s="29">
        <f>'P1 Gaza'!B21-'P2 gaza'!B21-'B1 gaza'!B21</f>
        <v>0</v>
      </c>
      <c r="F21" s="29">
        <f>'P1 Gaza'!C21-'P2 gaza'!C21-'B1 gaza'!C21</f>
        <v>0</v>
      </c>
      <c r="G21" s="29"/>
      <c r="H21" s="29"/>
    </row>
    <row r="22" spans="1:8" s="26" customFormat="1" ht="15" customHeight="1" x14ac:dyDescent="0.25">
      <c r="A22" s="48" t="s">
        <v>9</v>
      </c>
      <c r="B22" s="32">
        <v>199.5</v>
      </c>
      <c r="C22" s="32">
        <v>208.4</v>
      </c>
      <c r="D22" s="44" t="s">
        <v>10</v>
      </c>
      <c r="E22" s="29">
        <f>'P1 Gaza'!B22-'P2 gaza'!B22-'B1 gaza'!B22</f>
        <v>0</v>
      </c>
      <c r="F22" s="29">
        <f>'P1 Gaza'!C22-'P2 gaza'!C22-'B1 gaza'!C22</f>
        <v>0</v>
      </c>
      <c r="G22" s="29"/>
      <c r="H22" s="29"/>
    </row>
    <row r="23" spans="1:8" s="26" customFormat="1" ht="25.5" customHeight="1" x14ac:dyDescent="0.25">
      <c r="A23" s="48" t="s">
        <v>34</v>
      </c>
      <c r="B23" s="32">
        <v>197.09999999999997</v>
      </c>
      <c r="C23" s="32">
        <v>185.3</v>
      </c>
      <c r="D23" s="44" t="s">
        <v>11</v>
      </c>
      <c r="E23" s="29">
        <f>'P1 Gaza'!B23-'P2 gaza'!B23-'B1 gaza'!B23</f>
        <v>0</v>
      </c>
      <c r="F23" s="29">
        <f>'P1 Gaza'!C23-'P2 gaza'!C23-'B1 gaza'!C23</f>
        <v>0</v>
      </c>
      <c r="G23" s="29"/>
      <c r="H23" s="29"/>
    </row>
    <row r="24" spans="1:8" s="26" customFormat="1" ht="15" customHeight="1" x14ac:dyDescent="0.25">
      <c r="A24" s="48" t="s">
        <v>35</v>
      </c>
      <c r="B24" s="32">
        <v>16.299999999999997</v>
      </c>
      <c r="C24" s="32">
        <v>16.7</v>
      </c>
      <c r="D24" s="44" t="s">
        <v>26</v>
      </c>
      <c r="E24" s="29">
        <f>'P1 Gaza'!B24-'P2 gaza'!B24-'B1 gaza'!B24</f>
        <v>0</v>
      </c>
      <c r="F24" s="29">
        <f>'P1 Gaza'!C24-'P2 gaza'!C24-'B1 gaza'!C24</f>
        <v>0</v>
      </c>
      <c r="G24" s="29"/>
      <c r="H24" s="29"/>
    </row>
    <row r="25" spans="1:8" s="26" customFormat="1" ht="15" customHeight="1" x14ac:dyDescent="0.25">
      <c r="A25" s="48" t="s">
        <v>36</v>
      </c>
      <c r="B25" s="32">
        <v>57.6</v>
      </c>
      <c r="C25" s="32">
        <v>63.7</v>
      </c>
      <c r="D25" s="44" t="s">
        <v>90</v>
      </c>
      <c r="E25" s="29">
        <f>'P1 Gaza'!B25-'P2 gaza'!B25-'B1 gaza'!B25</f>
        <v>0</v>
      </c>
      <c r="F25" s="29">
        <f>'P1 Gaza'!C25-'P2 gaza'!C25-'B1 gaza'!C25</f>
        <v>0</v>
      </c>
      <c r="G25" s="29"/>
      <c r="H25" s="29"/>
    </row>
    <row r="26" spans="1:8" s="26" customFormat="1" ht="15" customHeight="1" x14ac:dyDescent="0.25">
      <c r="A26" s="47" t="s">
        <v>96</v>
      </c>
      <c r="B26" s="31">
        <v>535.5</v>
      </c>
      <c r="C26" s="31">
        <v>518.29999999999995</v>
      </c>
      <c r="D26" s="43" t="s">
        <v>12</v>
      </c>
      <c r="E26" s="29">
        <f>'P1 Gaza'!B26-'P2 gaza'!B26-'B1 gaza'!B26</f>
        <v>0</v>
      </c>
      <c r="F26" s="29">
        <f>'P1 Gaza'!C26-'P2 gaza'!C26-'B1 gaza'!C26</f>
        <v>0</v>
      </c>
      <c r="G26" s="29"/>
      <c r="H26" s="29"/>
    </row>
    <row r="27" spans="1:8" s="26" customFormat="1" ht="24.75" customHeight="1" x14ac:dyDescent="0.25">
      <c r="A27" s="47" t="s">
        <v>101</v>
      </c>
      <c r="B27" s="31">
        <v>0.5</v>
      </c>
      <c r="C27" s="31">
        <v>0.4</v>
      </c>
      <c r="D27" s="43" t="s">
        <v>13</v>
      </c>
      <c r="E27" s="29">
        <f>'P1 Gaza'!B27-'P2 gaza'!B27-'B1 gaza'!B27</f>
        <v>0</v>
      </c>
      <c r="F27" s="29">
        <f>'P1 Gaza'!C27-'P2 gaza'!C27-'B1 gaza'!C27</f>
        <v>0</v>
      </c>
      <c r="G27" s="29"/>
      <c r="H27" s="29"/>
    </row>
    <row r="28" spans="1:8" s="26" customFormat="1" ht="15" customHeight="1" x14ac:dyDescent="0.25">
      <c r="A28" s="48" t="s">
        <v>14</v>
      </c>
      <c r="B28" s="32">
        <v>48.4</v>
      </c>
      <c r="C28" s="32">
        <v>46.9</v>
      </c>
      <c r="D28" s="44" t="s">
        <v>15</v>
      </c>
      <c r="E28" s="29">
        <f>'P1 Gaza'!B28-'P2 gaza'!B28-'B1 gaza'!B28</f>
        <v>0</v>
      </c>
      <c r="F28" s="29">
        <f>'P1 Gaza'!C28-'P2 gaza'!C28-'B1 gaza'!C28</f>
        <v>0</v>
      </c>
      <c r="G28" s="29"/>
      <c r="H28" s="29"/>
    </row>
    <row r="29" spans="1:8" s="26" customFormat="1" ht="15" customHeight="1" x14ac:dyDescent="0.25">
      <c r="A29" s="48" t="s">
        <v>16</v>
      </c>
      <c r="B29" s="32">
        <v>95</v>
      </c>
      <c r="C29" s="32">
        <v>110.7</v>
      </c>
      <c r="D29" s="45" t="s">
        <v>17</v>
      </c>
      <c r="E29" s="29">
        <f>'P1 Gaza'!B29-'P2 gaza'!B29-'B1 gaza'!B29</f>
        <v>0</v>
      </c>
      <c r="F29" s="29">
        <f>'P1 Gaza'!C29-'P2 gaza'!C29-'B1 gaza'!C29</f>
        <v>0</v>
      </c>
      <c r="G29" s="29"/>
      <c r="H29" s="29"/>
    </row>
    <row r="30" spans="1:8" s="26" customFormat="1" ht="15" customHeight="1" x14ac:dyDescent="0.25">
      <c r="A30" s="49" t="s">
        <v>18</v>
      </c>
      <c r="B30" s="34">
        <v>2473.3000000000002</v>
      </c>
      <c r="C30" s="34">
        <v>2830.2</v>
      </c>
      <c r="D30" s="46" t="s">
        <v>19</v>
      </c>
      <c r="E30" s="29">
        <f>'P1 Gaza'!B30-'P2 gaza'!B30-'B1 gaza'!B30</f>
        <v>0</v>
      </c>
      <c r="F30" s="29">
        <f>'P1 Gaza'!C30-'P2 gaza'!C30-'B1 gaza'!C30</f>
        <v>0</v>
      </c>
      <c r="G30" s="29"/>
      <c r="H30" s="29"/>
    </row>
    <row r="32" spans="1:8" x14ac:dyDescent="0.25">
      <c r="B32" s="18"/>
      <c r="C32" s="18"/>
    </row>
    <row r="33" spans="2:3" x14ac:dyDescent="0.25">
      <c r="B33" s="18">
        <f>B30-SUM(B26:B29,B12:B17,B6:B7)</f>
        <v>0</v>
      </c>
      <c r="C33" s="18">
        <f>C30-SUM(C26:C29,C12:C17,C6:C7)</f>
        <v>0</v>
      </c>
    </row>
    <row r="34" spans="2:3" x14ac:dyDescent="0.25">
      <c r="B34" s="18">
        <f>B17-B18-B19-B20-B21-B22-B23-B24-B25</f>
        <v>-7.815970093361102E-14</v>
      </c>
      <c r="C34" s="18">
        <f>C17-C18-C19-C20-C21-C22-C23-C24-C25</f>
        <v>-8.5265128291212022E-14</v>
      </c>
    </row>
    <row r="35" spans="2:3" x14ac:dyDescent="0.25">
      <c r="B35" s="18">
        <f>B7-B8-B9-B10-B11</f>
        <v>0</v>
      </c>
      <c r="C35" s="18">
        <f>C7-C8-C9-C10-C11</f>
        <v>0</v>
      </c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بالأسعار الجارية والثابتة 2019</oddHeader>
    <oddFooter xml:space="preserve">&amp;C&amp;9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P1 PL</vt:lpstr>
      <vt:lpstr>p1 rwb</vt:lpstr>
      <vt:lpstr>P1 Gaza</vt:lpstr>
      <vt:lpstr>P2 Pl</vt:lpstr>
      <vt:lpstr>P2 wb</vt:lpstr>
      <vt:lpstr>P2 gaza</vt:lpstr>
      <vt:lpstr>B1 PL</vt:lpstr>
      <vt:lpstr>B1 WB</vt:lpstr>
      <vt:lpstr>B1 gaza</vt:lpstr>
      <vt:lpstr>EX PLT </vt:lpstr>
      <vt:lpstr>EXP WB</vt:lpstr>
      <vt:lpstr>EXP Gaza</vt:lpstr>
      <vt:lpstr>Maj</vt:lpstr>
      <vt:lpstr>Maj (2)</vt:lpstr>
      <vt:lpstr>Maj (3)</vt:lpstr>
      <vt:lpstr>'B1 gaza'!Print_Area</vt:lpstr>
      <vt:lpstr>'B1 PL'!Print_Area</vt:lpstr>
      <vt:lpstr>'B1 WB'!Print_Area</vt:lpstr>
      <vt:lpstr>'EX PLT '!Print_Area</vt:lpstr>
      <vt:lpstr>'EXP Gaza'!Print_Area</vt:lpstr>
      <vt:lpstr>'EXP WB'!Print_Area</vt:lpstr>
      <vt:lpstr>Maj!Print_Area</vt:lpstr>
      <vt:lpstr>'Maj (2)'!Print_Area</vt:lpstr>
      <vt:lpstr>'Maj (3)'!Print_Area</vt:lpstr>
      <vt:lpstr>'P1 Gaza'!Print_Area</vt:lpstr>
      <vt:lpstr>'P1 PL'!Print_Area</vt:lpstr>
      <vt:lpstr>'p1 rwb'!Print_Area</vt:lpstr>
      <vt:lpstr>'P2 gaza'!Print_Area</vt:lpstr>
      <vt:lpstr>'P2 Pl'!Print_Area</vt:lpstr>
      <vt:lpstr>'P2 wb'!Print_Area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Rhusein</cp:lastModifiedBy>
  <cp:lastPrinted>2021-12-12T12:08:11Z</cp:lastPrinted>
  <dcterms:created xsi:type="dcterms:W3CDTF">2011-08-29T08:20:30Z</dcterms:created>
  <dcterms:modified xsi:type="dcterms:W3CDTF">2021-12-16T07:56:24Z</dcterms:modified>
</cp:coreProperties>
</file>