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NA\Worksht\Process\2020\PUB 2020\النهائي بعد الملاحظات\"/>
    </mc:Choice>
  </mc:AlternateContent>
  <bookViews>
    <workbookView xWindow="9795" yWindow="135" windowWidth="11940" windowHeight="9465" tabRatio="926" activeTab="17"/>
  </bookViews>
  <sheets>
    <sheet name="Con PLT 10 " sheetId="7" r:id="rId1"/>
    <sheet name="con WB10 " sheetId="8" r:id="rId2"/>
    <sheet name="ConGaza10" sheetId="9" r:id="rId3"/>
    <sheet name="P1 PL" sheetId="2" r:id="rId4"/>
    <sheet name="p1 wb" sheetId="16" r:id="rId5"/>
    <sheet name="P1 Gaza" sheetId="4" r:id="rId6"/>
    <sheet name="P2 Pl" sheetId="15" r:id="rId7"/>
    <sheet name="P2 wb" sheetId="17" r:id="rId8"/>
    <sheet name="P2 gaza" sheetId="18" r:id="rId9"/>
    <sheet name="B1 PL" sheetId="5" r:id="rId10"/>
    <sheet name="B1 WB" sheetId="19" r:id="rId11"/>
    <sheet name="B1 gaza" sheetId="20" r:id="rId12"/>
    <sheet name="EX PLT " sheetId="6" r:id="rId13"/>
    <sheet name="EXP WB" sheetId="10" r:id="rId14"/>
    <sheet name="EXP Gaza" sheetId="11" r:id="rId15"/>
    <sheet name="Maj" sheetId="12" r:id="rId16"/>
    <sheet name="Maj (2)" sheetId="14" r:id="rId17"/>
    <sheet name="Maj (3)" sheetId="21" r:id="rId18"/>
  </sheets>
  <definedNames>
    <definedName name="_xlnm.Print_Area" localSheetId="11">'B1 gaza'!$A$1:$D$30</definedName>
    <definedName name="_xlnm.Print_Area" localSheetId="9">'B1 PL'!$A$1:$D$31</definedName>
    <definedName name="_xlnm.Print_Area" localSheetId="10">'B1 WB'!$A$1:$D$31</definedName>
    <definedName name="_xlnm.Print_Area" localSheetId="0">'Con PLT 10 '!$A$1:$D$30</definedName>
    <definedName name="_xlnm.Print_Area" localSheetId="1">'con WB10 '!$A$1:$D$30</definedName>
    <definedName name="_xlnm.Print_Area" localSheetId="2">ConGaza10!$A$1:$D$29</definedName>
    <definedName name="_xlnm.Print_Area" localSheetId="12">'EX PLT '!$A$1:$D$25</definedName>
    <definedName name="_xlnm.Print_Area" localSheetId="14">'EXP Gaza'!$A$1:$D$24</definedName>
    <definedName name="_xlnm.Print_Area" localSheetId="13">'EXP WB'!$A$1:$D$25</definedName>
    <definedName name="_xlnm.Print_Area" localSheetId="15">Maj!$A$1:$D$33</definedName>
    <definedName name="_xlnm.Print_Area" localSheetId="16">'Maj (2)'!$A$1:$D$14</definedName>
    <definedName name="_xlnm.Print_Area" localSheetId="17">'Maj (3)'!$A$1:$D$18</definedName>
    <definedName name="_xlnm.Print_Area" localSheetId="5">'P1 Gaza'!$A$1:$D$30</definedName>
    <definedName name="_xlnm.Print_Area" localSheetId="3">'P1 PL'!$A$1:$D$31</definedName>
    <definedName name="_xlnm.Print_Area" localSheetId="4">'p1 wb'!$A$1:$D$31</definedName>
    <definedName name="_xlnm.Print_Area" localSheetId="8">'P2 gaza'!$A$1:$D$30</definedName>
    <definedName name="_xlnm.Print_Area" localSheetId="6">'P2 Pl'!$A$1:$D$31</definedName>
    <definedName name="_xlnm.Print_Area" localSheetId="7">'P2 wb'!$A$1:$D$31</definedName>
  </definedNames>
  <calcPr calcId="162913"/>
</workbook>
</file>

<file path=xl/calcChain.xml><?xml version="1.0" encoding="utf-8"?>
<calcChain xmlns="http://schemas.openxmlformats.org/spreadsheetml/2006/main">
  <c r="C35" i="11" l="1"/>
  <c r="B35" i="11"/>
  <c r="C35" i="10"/>
  <c r="B35" i="10"/>
  <c r="C35" i="6"/>
  <c r="B35" i="6"/>
  <c r="E6" i="6"/>
  <c r="H7" i="20"/>
  <c r="H8" i="20"/>
  <c r="H9" i="20"/>
  <c r="H10" i="20"/>
  <c r="H11" i="20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6" i="20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6" i="19"/>
  <c r="C35" i="9"/>
  <c r="B35" i="9"/>
  <c r="C34" i="9"/>
  <c r="B34" i="9"/>
  <c r="C33" i="9"/>
  <c r="B33" i="9"/>
  <c r="C35" i="8"/>
  <c r="B35" i="8"/>
  <c r="C34" i="8"/>
  <c r="B34" i="8"/>
  <c r="C33" i="8"/>
  <c r="B33" i="8"/>
  <c r="C35" i="7"/>
  <c r="B35" i="7"/>
  <c r="C34" i="7"/>
  <c r="B34" i="7"/>
  <c r="C33" i="7"/>
  <c r="B33" i="7"/>
  <c r="E30" i="2" l="1"/>
  <c r="J6" i="14" l="1"/>
  <c r="J7" i="14"/>
  <c r="I7" i="14"/>
  <c r="I6" i="14"/>
  <c r="J11" i="14"/>
  <c r="I11" i="14"/>
  <c r="J10" i="14"/>
  <c r="I10" i="14"/>
  <c r="J9" i="14"/>
  <c r="I9" i="14"/>
  <c r="J8" i="14"/>
  <c r="I8" i="14"/>
  <c r="J25" i="12"/>
  <c r="I25" i="12"/>
  <c r="J24" i="12"/>
  <c r="I24" i="12"/>
  <c r="J29" i="12"/>
  <c r="I29" i="12"/>
  <c r="J28" i="12"/>
  <c r="I28" i="12"/>
  <c r="J27" i="12"/>
  <c r="I27" i="12"/>
  <c r="J26" i="12"/>
  <c r="I26" i="12"/>
  <c r="J8" i="12"/>
  <c r="J9" i="12"/>
  <c r="J10" i="12"/>
  <c r="J11" i="12"/>
  <c r="I11" i="12"/>
  <c r="I10" i="12"/>
  <c r="I9" i="12"/>
  <c r="I8" i="12"/>
  <c r="J7" i="12"/>
  <c r="I7" i="12"/>
  <c r="J6" i="12"/>
  <c r="I6" i="12"/>
  <c r="E8" i="12"/>
  <c r="F8" i="12"/>
  <c r="E9" i="12"/>
  <c r="F9" i="12"/>
  <c r="E10" i="12"/>
  <c r="F10" i="12"/>
  <c r="E11" i="12"/>
  <c r="F11" i="12"/>
  <c r="E12" i="12"/>
  <c r="F12" i="12"/>
  <c r="E13" i="12"/>
  <c r="F13" i="12"/>
  <c r="E14" i="12"/>
  <c r="F14" i="12"/>
  <c r="F7" i="12"/>
  <c r="E7" i="12"/>
  <c r="C27" i="11"/>
  <c r="B27" i="11"/>
  <c r="C34" i="11"/>
  <c r="B34" i="11"/>
  <c r="C33" i="11"/>
  <c r="B33" i="11"/>
  <c r="C32" i="11"/>
  <c r="B32" i="11"/>
  <c r="C31" i="11"/>
  <c r="B31" i="11"/>
  <c r="C30" i="11"/>
  <c r="B30" i="11"/>
  <c r="C29" i="11"/>
  <c r="B29" i="11"/>
  <c r="C28" i="11"/>
  <c r="B28" i="11"/>
  <c r="C27" i="10"/>
  <c r="B27" i="10"/>
  <c r="C34" i="10"/>
  <c r="B34" i="10"/>
  <c r="C33" i="10"/>
  <c r="B33" i="10"/>
  <c r="C32" i="10"/>
  <c r="B32" i="10"/>
  <c r="C31" i="10"/>
  <c r="B31" i="10"/>
  <c r="C30" i="10"/>
  <c r="B30" i="10"/>
  <c r="C29" i="10"/>
  <c r="B29" i="10"/>
  <c r="C28" i="10"/>
  <c r="B28" i="10"/>
  <c r="E7" i="6"/>
  <c r="F7" i="6"/>
  <c r="E8" i="6"/>
  <c r="F8" i="6"/>
  <c r="E9" i="6"/>
  <c r="F9" i="6"/>
  <c r="E10" i="6"/>
  <c r="F10" i="6"/>
  <c r="E11" i="6"/>
  <c r="F11" i="6"/>
  <c r="E12" i="6"/>
  <c r="F12" i="6"/>
  <c r="E13" i="6"/>
  <c r="F13" i="6"/>
  <c r="E14" i="6"/>
  <c r="F14" i="6"/>
  <c r="E15" i="6"/>
  <c r="F15" i="6"/>
  <c r="E16" i="6"/>
  <c r="F16" i="6"/>
  <c r="E17" i="6"/>
  <c r="F17" i="6"/>
  <c r="E18" i="6"/>
  <c r="F18" i="6"/>
  <c r="E19" i="6"/>
  <c r="F19" i="6"/>
  <c r="E20" i="6"/>
  <c r="F20" i="6"/>
  <c r="E21" i="6"/>
  <c r="F21" i="6"/>
  <c r="E22" i="6"/>
  <c r="F22" i="6"/>
  <c r="E23" i="6"/>
  <c r="F23" i="6"/>
  <c r="E24" i="6"/>
  <c r="F24" i="6"/>
  <c r="F6" i="6"/>
  <c r="C27" i="6"/>
  <c r="C28" i="6"/>
  <c r="C29" i="6"/>
  <c r="C30" i="6"/>
  <c r="C31" i="6"/>
  <c r="C32" i="6"/>
  <c r="C33" i="6"/>
  <c r="C34" i="6"/>
  <c r="B34" i="6"/>
  <c r="B33" i="6"/>
  <c r="B32" i="6"/>
  <c r="B31" i="6"/>
  <c r="B30" i="6"/>
  <c r="B29" i="6"/>
  <c r="B28" i="6"/>
  <c r="B27" i="6"/>
  <c r="E15" i="20"/>
  <c r="F15" i="20"/>
  <c r="E16" i="20"/>
  <c r="F16" i="20"/>
  <c r="E17" i="20"/>
  <c r="F17" i="20"/>
  <c r="E18" i="20"/>
  <c r="F18" i="20"/>
  <c r="E19" i="20"/>
  <c r="F19" i="20"/>
  <c r="E20" i="20"/>
  <c r="F20" i="20"/>
  <c r="E21" i="20"/>
  <c r="F21" i="20"/>
  <c r="E22" i="20"/>
  <c r="F22" i="20"/>
  <c r="E23" i="20"/>
  <c r="F23" i="20"/>
  <c r="E24" i="20"/>
  <c r="F24" i="20"/>
  <c r="E25" i="20"/>
  <c r="F25" i="20"/>
  <c r="E26" i="20"/>
  <c r="F26" i="20"/>
  <c r="E27" i="20"/>
  <c r="F27" i="20"/>
  <c r="E28" i="20"/>
  <c r="F28" i="20"/>
  <c r="E29" i="20"/>
  <c r="F29" i="20"/>
  <c r="E30" i="20"/>
  <c r="F30" i="20"/>
  <c r="E7" i="20"/>
  <c r="F7" i="20"/>
  <c r="E8" i="20"/>
  <c r="F8" i="20"/>
  <c r="E9" i="20"/>
  <c r="F9" i="20"/>
  <c r="E10" i="20"/>
  <c r="F10" i="20"/>
  <c r="E11" i="20"/>
  <c r="F11" i="20"/>
  <c r="E12" i="20"/>
  <c r="F12" i="20"/>
  <c r="E13" i="20"/>
  <c r="F13" i="20"/>
  <c r="E14" i="20"/>
  <c r="F14" i="20"/>
  <c r="F6" i="20"/>
  <c r="E6" i="20"/>
  <c r="E30" i="19"/>
  <c r="F30" i="19"/>
  <c r="E20" i="19"/>
  <c r="F20" i="19"/>
  <c r="E21" i="19"/>
  <c r="F21" i="19"/>
  <c r="E22" i="19"/>
  <c r="F22" i="19"/>
  <c r="E23" i="19"/>
  <c r="F23" i="19"/>
  <c r="E24" i="19"/>
  <c r="F24" i="19"/>
  <c r="E25" i="19"/>
  <c r="F25" i="19"/>
  <c r="E26" i="19"/>
  <c r="F26" i="19"/>
  <c r="E27" i="19"/>
  <c r="F27" i="19"/>
  <c r="E28" i="19"/>
  <c r="F28" i="19"/>
  <c r="E29" i="19"/>
  <c r="F29" i="19"/>
  <c r="E7" i="19"/>
  <c r="F7" i="19"/>
  <c r="E8" i="19"/>
  <c r="F8" i="19"/>
  <c r="E9" i="19"/>
  <c r="F9" i="19"/>
  <c r="E10" i="19"/>
  <c r="F10" i="19"/>
  <c r="E11" i="19"/>
  <c r="F11" i="19"/>
  <c r="E12" i="19"/>
  <c r="F12" i="19"/>
  <c r="E13" i="19"/>
  <c r="F13" i="19"/>
  <c r="E14" i="19"/>
  <c r="F14" i="19"/>
  <c r="E15" i="19"/>
  <c r="F15" i="19"/>
  <c r="E16" i="19"/>
  <c r="F16" i="19"/>
  <c r="E17" i="19"/>
  <c r="F17" i="19"/>
  <c r="E18" i="19"/>
  <c r="F18" i="19"/>
  <c r="E19" i="19"/>
  <c r="F19" i="19"/>
  <c r="F6" i="19"/>
  <c r="E6" i="19"/>
  <c r="H19" i="5"/>
  <c r="G7" i="5"/>
  <c r="H7" i="5"/>
  <c r="G8" i="5"/>
  <c r="H8" i="5"/>
  <c r="G9" i="5"/>
  <c r="H9" i="5"/>
  <c r="G10" i="5"/>
  <c r="H10" i="5"/>
  <c r="G11" i="5"/>
  <c r="H11" i="5"/>
  <c r="G12" i="5"/>
  <c r="H12" i="5"/>
  <c r="G13" i="5"/>
  <c r="H13" i="5"/>
  <c r="G14" i="5"/>
  <c r="H14" i="5"/>
  <c r="G15" i="5"/>
  <c r="H15" i="5"/>
  <c r="G16" i="5"/>
  <c r="H16" i="5"/>
  <c r="G17" i="5"/>
  <c r="H17" i="5"/>
  <c r="G18" i="5"/>
  <c r="H18" i="5"/>
  <c r="G19" i="5"/>
  <c r="G20" i="5"/>
  <c r="H20" i="5"/>
  <c r="G21" i="5"/>
  <c r="H21" i="5"/>
  <c r="G22" i="5"/>
  <c r="H22" i="5"/>
  <c r="G23" i="5"/>
  <c r="H23" i="5"/>
  <c r="G24" i="5"/>
  <c r="H24" i="5"/>
  <c r="G25" i="5"/>
  <c r="H25" i="5"/>
  <c r="G26" i="5"/>
  <c r="H26" i="5"/>
  <c r="G27" i="5"/>
  <c r="H27" i="5"/>
  <c r="G28" i="5"/>
  <c r="H28" i="5"/>
  <c r="G29" i="5"/>
  <c r="H29" i="5"/>
  <c r="G30" i="5"/>
  <c r="H30" i="5"/>
  <c r="H6" i="5"/>
  <c r="G6" i="5"/>
  <c r="E7" i="5"/>
  <c r="F7" i="5"/>
  <c r="E8" i="5"/>
  <c r="F8" i="5"/>
  <c r="E9" i="5"/>
  <c r="F9" i="5"/>
  <c r="E10" i="5"/>
  <c r="F10" i="5"/>
  <c r="E11" i="5"/>
  <c r="F11" i="5"/>
  <c r="E12" i="5"/>
  <c r="F12" i="5"/>
  <c r="E13" i="5"/>
  <c r="F13" i="5"/>
  <c r="E14" i="5"/>
  <c r="F14" i="5"/>
  <c r="E15" i="5"/>
  <c r="F15" i="5"/>
  <c r="E16" i="5"/>
  <c r="F16" i="5"/>
  <c r="E17" i="5"/>
  <c r="F17" i="5"/>
  <c r="E18" i="5"/>
  <c r="F18" i="5"/>
  <c r="E19" i="5"/>
  <c r="F19" i="5"/>
  <c r="E20" i="5"/>
  <c r="F20" i="5"/>
  <c r="E21" i="5"/>
  <c r="F21" i="5"/>
  <c r="E22" i="5"/>
  <c r="F22" i="5"/>
  <c r="E23" i="5"/>
  <c r="F23" i="5"/>
  <c r="E24" i="5"/>
  <c r="F24" i="5"/>
  <c r="E25" i="5"/>
  <c r="F25" i="5"/>
  <c r="E26" i="5"/>
  <c r="F26" i="5"/>
  <c r="E27" i="5"/>
  <c r="F27" i="5"/>
  <c r="E28" i="5"/>
  <c r="F28" i="5"/>
  <c r="E29" i="5"/>
  <c r="F29" i="5"/>
  <c r="E30" i="5"/>
  <c r="F30" i="5"/>
  <c r="F6" i="5"/>
  <c r="E6" i="5"/>
  <c r="E7" i="15"/>
  <c r="F7" i="15"/>
  <c r="E8" i="15"/>
  <c r="F8" i="15"/>
  <c r="E9" i="15"/>
  <c r="F9" i="15"/>
  <c r="E10" i="15"/>
  <c r="F10" i="15"/>
  <c r="E11" i="15"/>
  <c r="F11" i="15"/>
  <c r="E12" i="15"/>
  <c r="F12" i="15"/>
  <c r="E13" i="15"/>
  <c r="F13" i="15"/>
  <c r="E14" i="15"/>
  <c r="F14" i="15"/>
  <c r="E15" i="15"/>
  <c r="F15" i="15"/>
  <c r="E16" i="15"/>
  <c r="F16" i="15"/>
  <c r="E17" i="15"/>
  <c r="F17" i="15"/>
  <c r="E18" i="15"/>
  <c r="F18" i="15"/>
  <c r="E19" i="15"/>
  <c r="F19" i="15"/>
  <c r="E20" i="15"/>
  <c r="F20" i="15"/>
  <c r="E21" i="15"/>
  <c r="F21" i="15"/>
  <c r="E22" i="15"/>
  <c r="F22" i="15"/>
  <c r="E23" i="15"/>
  <c r="F23" i="15"/>
  <c r="E24" i="15"/>
  <c r="F24" i="15"/>
  <c r="E25" i="15"/>
  <c r="F25" i="15"/>
  <c r="E26" i="15"/>
  <c r="F26" i="15"/>
  <c r="E27" i="15"/>
  <c r="F27" i="15"/>
  <c r="E28" i="15"/>
  <c r="F28" i="15"/>
  <c r="E29" i="15"/>
  <c r="F29" i="15"/>
  <c r="E30" i="15"/>
  <c r="F30" i="15"/>
  <c r="F6" i="15"/>
  <c r="E6" i="15"/>
  <c r="C36" i="20"/>
  <c r="B36" i="20"/>
  <c r="C35" i="20"/>
  <c r="B35" i="20"/>
  <c r="C34" i="20"/>
  <c r="B34" i="20"/>
  <c r="C36" i="19"/>
  <c r="B36" i="19"/>
  <c r="C35" i="19"/>
  <c r="B35" i="19"/>
  <c r="C34" i="19"/>
  <c r="B34" i="19"/>
  <c r="C36" i="5"/>
  <c r="B36" i="5"/>
  <c r="C35" i="5"/>
  <c r="B35" i="5"/>
  <c r="C34" i="5"/>
  <c r="B34" i="5"/>
  <c r="C36" i="18"/>
  <c r="B36" i="18"/>
  <c r="C35" i="18"/>
  <c r="B35" i="18"/>
  <c r="C34" i="18"/>
  <c r="B34" i="18"/>
  <c r="C36" i="17"/>
  <c r="B36" i="17"/>
  <c r="C35" i="17"/>
  <c r="B35" i="17"/>
  <c r="C34" i="17"/>
  <c r="B34" i="17"/>
  <c r="C36" i="15"/>
  <c r="B36" i="15"/>
  <c r="C35" i="15"/>
  <c r="B35" i="15"/>
  <c r="C34" i="15"/>
  <c r="B34" i="15"/>
  <c r="C36" i="4"/>
  <c r="B36" i="4"/>
  <c r="C35" i="4"/>
  <c r="B35" i="4"/>
  <c r="C34" i="4"/>
  <c r="B34" i="4"/>
  <c r="C36" i="16"/>
  <c r="B36" i="16"/>
  <c r="C35" i="16"/>
  <c r="B35" i="16"/>
  <c r="C34" i="16"/>
  <c r="B34" i="16"/>
  <c r="C34" i="2"/>
  <c r="C35" i="2"/>
  <c r="C36" i="2"/>
  <c r="B36" i="2"/>
  <c r="B35" i="2"/>
  <c r="B34" i="2"/>
  <c r="E20" i="2"/>
  <c r="F20" i="2"/>
  <c r="E21" i="2"/>
  <c r="F21" i="2"/>
  <c r="E22" i="2"/>
  <c r="F22" i="2"/>
  <c r="E23" i="2"/>
  <c r="F23" i="2"/>
  <c r="E24" i="2"/>
  <c r="F24" i="2"/>
  <c r="E25" i="2"/>
  <c r="F25" i="2"/>
  <c r="E26" i="2"/>
  <c r="F26" i="2"/>
  <c r="E27" i="2"/>
  <c r="F27" i="2"/>
  <c r="E28" i="2"/>
  <c r="F28" i="2"/>
  <c r="E29" i="2"/>
  <c r="F29" i="2"/>
  <c r="F30" i="2"/>
  <c r="E7" i="2"/>
  <c r="F7" i="2"/>
  <c r="E8" i="2"/>
  <c r="F8" i="2"/>
  <c r="E9" i="2"/>
  <c r="F9" i="2"/>
  <c r="E10" i="2"/>
  <c r="F10" i="2"/>
  <c r="E11" i="2"/>
  <c r="F11" i="2"/>
  <c r="E12" i="2"/>
  <c r="F12" i="2"/>
  <c r="E13" i="2"/>
  <c r="F13" i="2"/>
  <c r="E14" i="2"/>
  <c r="F14" i="2"/>
  <c r="E15" i="2"/>
  <c r="F15" i="2"/>
  <c r="E16" i="2"/>
  <c r="F16" i="2"/>
  <c r="E17" i="2"/>
  <c r="F17" i="2"/>
  <c r="E18" i="2"/>
  <c r="F18" i="2"/>
  <c r="E19" i="2"/>
  <c r="F19" i="2"/>
  <c r="F6" i="2"/>
  <c r="E6" i="2"/>
</calcChain>
</file>

<file path=xl/sharedStrings.xml><?xml version="1.0" encoding="utf-8"?>
<sst xmlns="http://schemas.openxmlformats.org/spreadsheetml/2006/main" count="926" uniqueCount="175">
  <si>
    <t>Economic Activity</t>
  </si>
  <si>
    <t>النشاط  الاقتصادي</t>
  </si>
  <si>
    <t>التعدين، الصناعة التحويلية والمياه والكهرباء</t>
  </si>
  <si>
    <t>التعدين واستغلال المحاجر</t>
  </si>
  <si>
    <t>Manufacturing</t>
  </si>
  <si>
    <t>Construction</t>
  </si>
  <si>
    <t>الإنشاءات</t>
  </si>
  <si>
    <t>Services</t>
  </si>
  <si>
    <t>الخدمات</t>
  </si>
  <si>
    <t>Education</t>
  </si>
  <si>
    <t>التعليم</t>
  </si>
  <si>
    <t>الصحة والعمل الاجتماعي</t>
  </si>
  <si>
    <t>Public Administration and Defense</t>
  </si>
  <si>
    <t>الإدارة العامة والدفاع</t>
  </si>
  <si>
    <t>الخدمات المنزلية</t>
  </si>
  <si>
    <t>Customs Duties</t>
  </si>
  <si>
    <t>الرسوم الجمركية</t>
  </si>
  <si>
    <t>VAT on Imports, net</t>
  </si>
  <si>
    <t>صافي ضريبة القيمة المضافة على الواردات</t>
  </si>
  <si>
    <t>Gross Domestic Product</t>
  </si>
  <si>
    <t>الناتج المحلي الإجمالي</t>
  </si>
  <si>
    <t xml:space="preserve">القيمة بالمليون دولار أمريكي                                                                                                                                                                                                                        </t>
  </si>
  <si>
    <t>الزراعة والحراجة وصيد الأسماك</t>
  </si>
  <si>
    <t>الصناعات التحويلية</t>
  </si>
  <si>
    <t xml:space="preserve">النقل والتخزين </t>
  </si>
  <si>
    <t>المعلومات والاتصالات</t>
  </si>
  <si>
    <t>الفنون والترفيه والتسلية</t>
  </si>
  <si>
    <t>Water supply, sewerage, waste management and remediation activities</t>
  </si>
  <si>
    <t>Wholesale and Retail Trade, repair of motor vehicles and motorcycles</t>
  </si>
  <si>
    <t>Financial and insurance activities</t>
  </si>
  <si>
    <t>Information and communication</t>
  </si>
  <si>
    <t>Accommodation and food service activities</t>
  </si>
  <si>
    <t>Real estate activities</t>
  </si>
  <si>
    <t>Professional, scientific and technical activities</t>
  </si>
  <si>
    <t>Administrative and support service activities</t>
  </si>
  <si>
    <t>Human health and social work activities</t>
  </si>
  <si>
    <t>Arts, entertainment and recreation</t>
  </si>
  <si>
    <t>Other service activities</t>
  </si>
  <si>
    <t>الاستخدام النهائي</t>
  </si>
  <si>
    <t>Final Use</t>
  </si>
  <si>
    <t>الإنفاق الاستهلاكي النهائي</t>
  </si>
  <si>
    <t>الإنفاق الاستهلاكي النهائي للأسر المعيشية</t>
  </si>
  <si>
    <t>الإنفاق الاستهلاكي النهائي الحكومي</t>
  </si>
  <si>
    <t>الإنفاق الاستهلاكي النهائي للمؤسسات غير الهادفة للربح وتخدم الأسر المعيشية</t>
  </si>
  <si>
    <t>التكوين الرأسمالي الإجمالي</t>
  </si>
  <si>
    <t>التكوين الرأسمالي الثابت الإجمالي</t>
  </si>
  <si>
    <t>التغير في المخزون</t>
  </si>
  <si>
    <t>صافي الممتلكات القيمة</t>
  </si>
  <si>
    <t>صافي الصادرات من السلع والخدمات</t>
  </si>
  <si>
    <t>الصادرات</t>
  </si>
  <si>
    <t>الواردات</t>
  </si>
  <si>
    <t>Final Consumption</t>
  </si>
  <si>
    <t>NPISH final Consumption</t>
  </si>
  <si>
    <t>Gross Capital Formation</t>
  </si>
  <si>
    <t xml:space="preserve">Gross Fixed Capital Formation </t>
  </si>
  <si>
    <t xml:space="preserve"> - Buildings</t>
  </si>
  <si>
    <t xml:space="preserve"> - Non-buildings</t>
  </si>
  <si>
    <t>Acquisitions of Valuables, net</t>
  </si>
  <si>
    <t>Net Exports of Goods and Services</t>
  </si>
  <si>
    <t>Exports</t>
  </si>
  <si>
    <t xml:space="preserve"> - Goods</t>
  </si>
  <si>
    <t xml:space="preserve"> - Services</t>
  </si>
  <si>
    <t>Imports</t>
  </si>
  <si>
    <t>- المباني</t>
  </si>
  <si>
    <t>- غير المباني</t>
  </si>
  <si>
    <t>- السلع</t>
  </si>
  <si>
    <t>- الخدمات</t>
  </si>
  <si>
    <t xml:space="preserve">الناتج المحلي الإجمالي </t>
  </si>
  <si>
    <t xml:space="preserve">صافي الدخل من الخارج </t>
  </si>
  <si>
    <t>- صافي دخل الملكية</t>
  </si>
  <si>
    <t xml:space="preserve">- صافي تعويضات العاملين </t>
  </si>
  <si>
    <t xml:space="preserve">الدخل القومي الإجمالي </t>
  </si>
  <si>
    <t xml:space="preserve">صافي التحويلات الجارية من الخارج  </t>
  </si>
  <si>
    <t xml:space="preserve">الدخل القومي المتاح الإجمالي </t>
  </si>
  <si>
    <t>الاستهلاك النهائي</t>
  </si>
  <si>
    <t>الادخار</t>
  </si>
  <si>
    <t>Gross Domestic Product (GDP)</t>
  </si>
  <si>
    <t>Net factor Income from abroad</t>
  </si>
  <si>
    <t>- Compensation of Employees, net</t>
  </si>
  <si>
    <t>- Property Income, net</t>
  </si>
  <si>
    <t>Gross National Income (GNI)</t>
  </si>
  <si>
    <t xml:space="preserve">Net Current Transfers from abroad </t>
  </si>
  <si>
    <t>قطاع غزة</t>
  </si>
  <si>
    <t>المتغير</t>
  </si>
  <si>
    <t>Variable</t>
  </si>
  <si>
    <t>إمدادات الكهرباء والغاز والبخار وتكييف الهواء</t>
  </si>
  <si>
    <t>Savings</t>
  </si>
  <si>
    <t xml:space="preserve">الضفة الغربية* </t>
  </si>
  <si>
    <t>المجموع</t>
  </si>
  <si>
    <t>Total</t>
  </si>
  <si>
    <t>Gross Output</t>
  </si>
  <si>
    <t>اجمالي الانتاج</t>
  </si>
  <si>
    <t>West Bank*</t>
  </si>
  <si>
    <t xml:space="preserve"> Gaza Strip</t>
  </si>
  <si>
    <t>الأنشطة المالية وأنشطة التأمين</t>
  </si>
  <si>
    <t>أنشطة خدمات الاقامة والطعام</t>
  </si>
  <si>
    <t>الأنشطة العقارية والايجارية</t>
  </si>
  <si>
    <t>الأنشطة المهنية والعلمية والتقنية</t>
  </si>
  <si>
    <t>أنشطة الخدمات الادارية والخدمات المساندة</t>
  </si>
  <si>
    <t>أنشطة الخدمات الاخرى</t>
  </si>
  <si>
    <t>إمدادات المياة وأنشطة الصرف الصحي وإدارة النفايات ومعالجتها</t>
  </si>
  <si>
    <t>Gross Intermediate Consumption</t>
  </si>
  <si>
    <t xml:space="preserve">القيمة بالدولار الأمريكي                                                                                                                                                                                                                        </t>
  </si>
  <si>
    <t>Electricity, gas, steam and air conditioning supply</t>
  </si>
  <si>
    <t>Public administration and defense</t>
  </si>
  <si>
    <t>Wholesale and retail trade, repair of motor vehicles and motorcycles</t>
  </si>
  <si>
    <t>Agriculture, forestry and fishing</t>
  </si>
  <si>
    <t>Mining, manufacturing, electricity and water</t>
  </si>
  <si>
    <t>Mining and quarrying</t>
  </si>
  <si>
    <t>Households with employed persons</t>
  </si>
  <si>
    <t>Transportation and storage</t>
  </si>
  <si>
    <t>Final consumption</t>
  </si>
  <si>
    <t>Household final consumption</t>
  </si>
  <si>
    <t>Government final consumption</t>
  </si>
  <si>
    <t>اجمالي الاستهلاك الوسيط</t>
  </si>
  <si>
    <t>Changes in inventories</t>
  </si>
  <si>
    <t xml:space="preserve">Value In USD Million        </t>
  </si>
  <si>
    <t xml:space="preserve">Value In USD        </t>
  </si>
  <si>
    <t>فلسطين*</t>
  </si>
  <si>
    <t>Palestine*</t>
  </si>
  <si>
    <t>تجارة الجملة والتجزئة واصلاح المركبات والدراجات النارية</t>
  </si>
  <si>
    <t>تجارة الجملة والتجزئة واصلاح المركبات والدارجات النارية</t>
  </si>
  <si>
    <t>Gaza Strip</t>
  </si>
  <si>
    <t>Net errors and omissions</t>
  </si>
  <si>
    <t>صافي السهو والخطأ</t>
  </si>
  <si>
    <t>GDP Per Capita</t>
  </si>
  <si>
    <t>GNI Per Capita</t>
  </si>
  <si>
    <t>GNDI Per Capita</t>
  </si>
  <si>
    <t>Indicator</t>
  </si>
  <si>
    <t xml:space="preserve">نصيب الفرد من الناتج المحلي الاجمالي </t>
  </si>
  <si>
    <t xml:space="preserve">نصيب الفرد من الدخل القومي الإجمالي  </t>
  </si>
  <si>
    <t xml:space="preserve">نصيب الفرد من الدخل القومي المتاح  الإجمالي  </t>
  </si>
  <si>
    <t>المؤشر</t>
  </si>
  <si>
    <t>*The data excludes those parts of Jerusalem governorate which were annexed by Israel in 1967.</t>
  </si>
  <si>
    <t>Gross National Disposable Income (GNDI)</t>
  </si>
  <si>
    <t>*البيانات لا تشمل ذلك الجزء من محافظة القدس والذي ضمه الاحتلال الإسرائيلي إليه عنوة بعيد احتلاله للضفة الغربية عام 1967.</t>
  </si>
  <si>
    <t>*Data exclude those parts of Jerusalem which were annexed by Israeli Occupation in 1967.</t>
  </si>
  <si>
    <t>جدول 1-1: نسبة مساهمة الأنشطة الاقتصادية في الناتج المحلي الإجمالي في فلسطين* للأعوام 2019، 2020 بالأسعار الجارية</t>
  </si>
  <si>
    <t xml:space="preserve">Table 1-1: Percentage contribution to GDP in Palestine* by economic activity for the years 2019, 2020 at current prices                               </t>
  </si>
  <si>
    <t xml:space="preserve">         جدول 1-2: نسبة مساهمة الأنشطة الاقتصادية في الناتج المحلي الإجمالي في الضفة الغربية* للأعوام 2019، 2020 بالأسعار الجارية</t>
  </si>
  <si>
    <t xml:space="preserve">Table 1-2: Percentage contribution to GDP in West Bank* by economic activity for the years 2019, 2020 at current prices                              </t>
  </si>
  <si>
    <t xml:space="preserve">جدول 1-3: نسبة مساهمة الأنشطة الاقتصادية في الناتج المحلي الإجمالي في قطاع غزة للأعوام 2019، 2020 بالأسعار الجارية </t>
  </si>
  <si>
    <t>Table 1-3: Percentage contribution to GDP in Gaza Strip by economic activity for the years 2019, 2020 at current prices</t>
  </si>
  <si>
    <t xml:space="preserve">جدول 2-1:  الانتاج في فلسطين* حسب النشاط الاقتصادي للأعوام 2019، 2020 بالأسعار الجارية </t>
  </si>
  <si>
    <t xml:space="preserve"> Table 2-1: Output in Palestine* by economic activity for the years 2019, 2020 at current prices                            </t>
  </si>
  <si>
    <t>جدول 2-2: الانتاج في الضفة الغربية* حسب النشاط الاقتصادي للأعوام 2019، 2020 بالأسعار الجارية</t>
  </si>
  <si>
    <t xml:space="preserve">             Table 2-2: Output in West Bank* by economic activity for the years 2019, 2020 at current prices                             </t>
  </si>
  <si>
    <t>جدول 2-3: الانتاج في قطاع غزة حسب النشاط الاقتصادي للأعوام 2019، 2020 بالأسعار الجارية</t>
  </si>
  <si>
    <t xml:space="preserve">Table 2-3: Output in Gaza Strip by economic activity for the years 2019, 2020 at current prices                             </t>
  </si>
  <si>
    <t>جدول 3-1: الاستهلاك الوسيط في فلسطين* حسب النشاط الاقتصادي للأعوام 2019، 2020 بالأسعار الجارية</t>
  </si>
  <si>
    <t xml:space="preserve">         Table 3-1: Intermediate consumption in Palestine* by economic activity for the years   2019, 2020 at current prices                              </t>
  </si>
  <si>
    <t>جدول 3-2: الاستهلاك الوسيط في الضفة الغربية* حسب النشاط الاقتصادي للأعوام 2019، 2020 بالأسعار الجارية</t>
  </si>
  <si>
    <t xml:space="preserve">       Table 3-2: Intermediate consumption in West Bank* by economic activity for the years 2019, 2020 at current prices            </t>
  </si>
  <si>
    <t>جدول 3-3: الاستهلاك الوسيط في قطاع غزة حسب النشاط الاقتصادي للأعوام 2019، 2020 بالأسعار الجارية</t>
  </si>
  <si>
    <t xml:space="preserve">        Table 3-3: Intermediate consumption in Gaza Strip by economic activity for the years 2019, 2020 at current prices               </t>
  </si>
  <si>
    <t>جدول 4-1: القيمة المضافة في فلسطين* حسب النشاط الاقتصادي للأعوام 2019، 2020 بالأسعار الجارية</t>
  </si>
  <si>
    <t xml:space="preserve">            Table 4-1: Value added in Palestine* by economic activity for the years 2019, 2020 at current prices</t>
  </si>
  <si>
    <t>جدول 4-2: القيمة المضافة في الضفة الغربية* حسب النشاط الاقتصادي للأعوام 2019، 2020 بالأسعار الجارية</t>
  </si>
  <si>
    <t xml:space="preserve">      Table 4-2: Value added in West Bank* by economic activity for the years 2019, 2020 at current prices</t>
  </si>
  <si>
    <t>جدول 4-3: القيمة المضافة في قطاع غزة حسب النشاط الاقتصادي للأعوام 2019، 2020 بالأسعار الجارية</t>
  </si>
  <si>
    <t xml:space="preserve">Table 4-3: Value added in Gaza Strip by economic activity for the years 2019, 2020 at current prices                             </t>
  </si>
  <si>
    <t>جدول 5-1: الناتج المحلي الإجمالي والانفاق عليه في فلسطين* للأعوام 2019، 2020 بالأسعار الجارية</t>
  </si>
  <si>
    <t xml:space="preserve">       Table 5-1: GDP by expenditure in Palestine* for the years 2019, 2020 at current prices                     </t>
  </si>
  <si>
    <t>جدول 5-2: الناتج المحلي الإجمالي والانفاق عليه في الضفة الغربية* للأعوام 2019، 2020 بالأسعار الجارية</t>
  </si>
  <si>
    <t>جدول 5-3: الناتج المحلي الإجمالي والانفاق عليه في قطاع غزة للأعوام 2019، 2020 بالأسعار الجارية</t>
  </si>
  <si>
    <t>Table 5-3: GDP by expenditure in Gaza Strip for the years 2019, 2020 at current prices</t>
  </si>
  <si>
    <t>جدول 6-1: متغيرات الحسابات القومية الرئيسية في فلسطين* للأعوام 2019، 2020 بالأسعار الجارية</t>
  </si>
  <si>
    <t xml:space="preserve">          Table 6-1: Major National Accounts variables for Palestine* for the years 2019, 2020 at current prices</t>
  </si>
  <si>
    <t>جدول 6-2: متغيرات الحسابات القومية الرئيسية في الضفة الغربية* للأعوام 2019، 2020 بالأسعار الجارية</t>
  </si>
  <si>
    <t xml:space="preserve">           Table 6-2: Major National Accounts variables for West Bank* for the years 2019, 2020 at current prices                           </t>
  </si>
  <si>
    <t>جدول 6-3: متغيرات الحسابات القومية الرئيسية في قطاع غزة للأعوام 2019، 2020 بالأسعار الجارية</t>
  </si>
  <si>
    <t xml:space="preserve">Table 6-3: Major National Accounts variables for Gaza Strip for the years 2019, 2020 at current prices 
current prices
                           </t>
  </si>
  <si>
    <t>جدول 7: مؤشرات نصيب الفرد حسب المنطقة* للأعوام 2019، 2020 بالاسعار الجارية</t>
  </si>
  <si>
    <t xml:space="preserve">Table 5-2: GDP by expenditure in West Bank* for the years 2019, 2020 at current prices  </t>
  </si>
  <si>
    <t xml:space="preserve">Table 7: Per capita indicators by region* for the years 2019, 2020 at current prices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</si>
</sst>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ر.س.‏&quot;\ #,##0.00_-"/>
    <numFmt numFmtId="165" formatCode="#,##0.0"/>
    <numFmt numFmtId="166" formatCode="0.0"/>
  </numFmts>
  <fonts count="34" x14ac:knownFonts="1">
    <font>
      <sz val="11"/>
      <color theme="1"/>
      <name val="Calibri"/>
      <family val="2"/>
      <charset val="178"/>
      <scheme val="minor"/>
    </font>
    <font>
      <b/>
      <sz val="9"/>
      <color rgb="FF000000"/>
      <name val="Arial"/>
      <family val="2"/>
    </font>
    <font>
      <b/>
      <sz val="9"/>
      <color rgb="FF000000"/>
      <name val="Simplified Arabic"/>
      <family val="1"/>
    </font>
    <font>
      <sz val="9"/>
      <color rgb="FF000000"/>
      <name val="Arial"/>
      <family val="2"/>
    </font>
    <font>
      <sz val="9"/>
      <color rgb="FF000000"/>
      <name val="Simplified Arabic"/>
      <family val="1"/>
    </font>
    <font>
      <b/>
      <sz val="11"/>
      <color rgb="FF000000"/>
      <name val="Simplified Arabic"/>
      <family val="1"/>
    </font>
    <font>
      <b/>
      <sz val="11"/>
      <color rgb="FF000000"/>
      <name val="Arial"/>
      <family val="2"/>
    </font>
    <font>
      <sz val="9"/>
      <color theme="1"/>
      <name val="Simplified Arabic"/>
      <family val="1"/>
    </font>
    <font>
      <sz val="9"/>
      <color theme="1"/>
      <name val="Calibri"/>
      <family val="2"/>
      <scheme val="minor"/>
    </font>
    <font>
      <b/>
      <sz val="5"/>
      <color rgb="FF000000"/>
      <name val="Arial"/>
      <family val="2"/>
    </font>
    <font>
      <b/>
      <sz val="5"/>
      <color rgb="FF000000"/>
      <name val="Simplified Arabic"/>
      <family val="1"/>
    </font>
    <font>
      <sz val="5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9"/>
      <color rgb="FF000000"/>
      <name val="Simplified Arabic"/>
      <family val="1"/>
    </font>
    <font>
      <b/>
      <sz val="9"/>
      <name val="Arial"/>
      <family val="2"/>
    </font>
    <font>
      <sz val="9"/>
      <name val="Arial"/>
      <family val="2"/>
    </font>
    <font>
      <b/>
      <sz val="8.5"/>
      <color theme="1"/>
      <name val="Calibri"/>
      <family val="2"/>
      <charset val="178"/>
      <scheme val="minor"/>
    </font>
    <font>
      <sz val="8.5"/>
      <color theme="1"/>
      <name val="Calibri"/>
      <family val="2"/>
      <charset val="178"/>
      <scheme val="minor"/>
    </font>
    <font>
      <sz val="9"/>
      <name val="Simplified Arabic"/>
      <family val="1"/>
    </font>
    <font>
      <b/>
      <sz val="11"/>
      <color theme="1"/>
      <name val="Calibri"/>
      <family val="2"/>
      <scheme val="minor"/>
    </font>
    <font>
      <sz val="10"/>
      <name val="Times New Roman"/>
      <family val="1"/>
      <charset val="178"/>
    </font>
    <font>
      <b/>
      <sz val="9"/>
      <name val="Calibri"/>
      <family val="2"/>
      <scheme val="minor"/>
    </font>
    <font>
      <b/>
      <sz val="9"/>
      <name val="Simplified Arabic"/>
      <family val="1"/>
    </font>
    <font>
      <sz val="11"/>
      <color rgb="FFFF0000"/>
      <name val="Calibri"/>
      <family val="2"/>
      <charset val="178"/>
      <scheme val="minor"/>
    </font>
    <font>
      <sz val="11"/>
      <name val="Calibri"/>
      <family val="2"/>
      <charset val="178"/>
      <scheme val="minor"/>
    </font>
    <font>
      <sz val="9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rgb="FF000000"/>
      <name val="Simplified Arabic"/>
      <family val="1"/>
    </font>
    <font>
      <b/>
      <sz val="9"/>
      <color rgb="FF000000"/>
      <name val="Simplified Arabic"/>
      <family val="1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9" fontId="12" fillId="0" borderId="0" applyFont="0" applyFill="0" applyBorder="0" applyAlignment="0" applyProtection="0"/>
    <xf numFmtId="1" fontId="20" fillId="0" borderId="0" applyNumberFormat="0" applyBorder="0"/>
    <xf numFmtId="0" fontId="27" fillId="0" borderId="0"/>
  </cellStyleXfs>
  <cellXfs count="160">
    <xf numFmtId="0" fontId="0" fillId="0" borderId="0" xfId="0"/>
    <xf numFmtId="0" fontId="6" fillId="0" borderId="0" xfId="0" applyFont="1" applyBorder="1" applyAlignment="1">
      <alignment horizontal="center" wrapText="1" readingOrder="1"/>
    </xf>
    <xf numFmtId="0" fontId="1" fillId="0" borderId="4" xfId="0" applyFont="1" applyBorder="1" applyAlignment="1">
      <alignment horizontal="left" vertical="center" wrapText="1" indent="1" readingOrder="1"/>
    </xf>
    <xf numFmtId="0" fontId="0" fillId="0" borderId="3" xfId="0" applyBorder="1"/>
    <xf numFmtId="0" fontId="4" fillId="0" borderId="3" xfId="0" applyFont="1" applyBorder="1" applyAlignment="1">
      <alignment horizontal="right" vertical="center" wrapText="1" indent="1" readingOrder="2"/>
    </xf>
    <xf numFmtId="0" fontId="2" fillId="0" borderId="0" xfId="0" applyFont="1" applyBorder="1" applyAlignment="1">
      <alignment horizontal="center" vertical="center" wrapText="1" readingOrder="2"/>
    </xf>
    <xf numFmtId="0" fontId="0" fillId="0" borderId="0" xfId="0" applyAlignment="1"/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6" fillId="0" borderId="0" xfId="0" applyFont="1" applyBorder="1" applyAlignment="1">
      <alignment horizontal="center" wrapText="1" readingOrder="1"/>
    </xf>
    <xf numFmtId="0" fontId="0" fillId="0" borderId="0" xfId="0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 readingOrder="2"/>
    </xf>
    <xf numFmtId="0" fontId="0" fillId="0" borderId="0" xfId="0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 readingOrder="1"/>
    </xf>
    <xf numFmtId="0" fontId="0" fillId="0" borderId="0" xfId="0" applyAlignment="1">
      <alignment horizontal="center" vertical="center"/>
    </xf>
    <xf numFmtId="165" fontId="6" fillId="0" borderId="0" xfId="0" applyNumberFormat="1" applyFont="1" applyBorder="1" applyAlignment="1">
      <alignment horizontal="center" wrapText="1" readingOrder="1"/>
    </xf>
    <xf numFmtId="165" fontId="0" fillId="0" borderId="0" xfId="0" applyNumberFormat="1"/>
    <xf numFmtId="165" fontId="3" fillId="0" borderId="0" xfId="0" applyNumberFormat="1" applyFont="1" applyBorder="1" applyAlignment="1">
      <alignment horizontal="right" vertical="center" wrapText="1" indent="1" readingOrder="1"/>
    </xf>
    <xf numFmtId="166" fontId="0" fillId="0" borderId="0" xfId="0" applyNumberFormat="1"/>
    <xf numFmtId="0" fontId="1" fillId="0" borderId="1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right" vertical="center" wrapText="1" indent="1" readingOrder="1"/>
    </xf>
    <xf numFmtId="164" fontId="1" fillId="0" borderId="1" xfId="0" applyNumberFormat="1" applyFont="1" applyBorder="1" applyAlignment="1">
      <alignment horizontal="left" vertical="center" wrapText="1" indent="1" readingOrder="1"/>
    </xf>
    <xf numFmtId="0" fontId="9" fillId="0" borderId="0" xfId="0" applyFont="1" applyBorder="1" applyAlignment="1">
      <alignment horizontal="left" vertical="center" wrapText="1" readingOrder="1"/>
    </xf>
    <xf numFmtId="0" fontId="10" fillId="0" borderId="0" xfId="0" applyFont="1" applyBorder="1" applyAlignment="1">
      <alignment horizontal="center" vertical="center" wrapText="1" readingOrder="2"/>
    </xf>
    <xf numFmtId="0" fontId="10" fillId="0" borderId="0" xfId="0" applyFont="1" applyBorder="1" applyAlignment="1">
      <alignment horizontal="right" vertical="center" wrapText="1" readingOrder="2"/>
    </xf>
    <xf numFmtId="0" fontId="11" fillId="0" borderId="0" xfId="0" applyFont="1"/>
    <xf numFmtId="0" fontId="0" fillId="0" borderId="0" xfId="0" applyAlignment="1">
      <alignment vertical="top"/>
    </xf>
    <xf numFmtId="166" fontId="0" fillId="0" borderId="0" xfId="0" applyNumberFormat="1" applyAlignment="1">
      <alignment vertical="top"/>
    </xf>
    <xf numFmtId="0" fontId="1" fillId="0" borderId="5" xfId="0" applyFont="1" applyBorder="1" applyAlignment="1">
      <alignment horizontal="left" vertical="top" wrapText="1" indent="1" readingOrder="1"/>
    </xf>
    <xf numFmtId="0" fontId="3" fillId="0" borderId="5" xfId="0" applyFont="1" applyBorder="1" applyAlignment="1">
      <alignment horizontal="left" vertical="top" wrapText="1" indent="1" readingOrder="1"/>
    </xf>
    <xf numFmtId="49" fontId="4" fillId="0" borderId="5" xfId="0" applyNumberFormat="1" applyFont="1" applyBorder="1" applyAlignment="1">
      <alignment horizontal="right" vertical="top" wrapText="1" indent="1" readingOrder="2"/>
    </xf>
    <xf numFmtId="49" fontId="2" fillId="0" borderId="5" xfId="0" applyNumberFormat="1" applyFont="1" applyBorder="1" applyAlignment="1">
      <alignment horizontal="right" vertical="top" wrapText="1" indent="1" readingOrder="2"/>
    </xf>
    <xf numFmtId="49" fontId="1" fillId="0" borderId="5" xfId="0" applyNumberFormat="1" applyFont="1" applyBorder="1" applyAlignment="1">
      <alignment horizontal="left" vertical="top" wrapText="1" indent="1" readingOrder="1"/>
    </xf>
    <xf numFmtId="49" fontId="3" fillId="0" borderId="5" xfId="0" applyNumberFormat="1" applyFont="1" applyBorder="1" applyAlignment="1">
      <alignment horizontal="left" vertical="top" wrapText="1" indent="1" readingOrder="1"/>
    </xf>
    <xf numFmtId="0" fontId="1" fillId="0" borderId="6" xfId="0" applyFont="1" applyBorder="1" applyAlignment="1">
      <alignment horizontal="left" vertical="top" wrapText="1" indent="1" readingOrder="1"/>
    </xf>
    <xf numFmtId="165" fontId="0" fillId="0" borderId="0" xfId="0" applyNumberFormat="1" applyAlignment="1">
      <alignment vertical="top"/>
    </xf>
    <xf numFmtId="49" fontId="2" fillId="0" borderId="6" xfId="0" applyNumberFormat="1" applyFont="1" applyBorder="1" applyAlignment="1">
      <alignment horizontal="right" vertical="top" wrapText="1" indent="1" readingOrder="2"/>
    </xf>
    <xf numFmtId="0" fontId="0" fillId="0" borderId="0" xfId="0" applyFont="1" applyAlignment="1">
      <alignment vertical="top"/>
    </xf>
    <xf numFmtId="165" fontId="1" fillId="0" borderId="0" xfId="0" applyNumberFormat="1" applyFont="1" applyBorder="1" applyAlignment="1">
      <alignment horizontal="right" vertical="center" wrapText="1" indent="1" readingOrder="1"/>
    </xf>
    <xf numFmtId="165" fontId="1" fillId="0" borderId="1" xfId="0" applyNumberFormat="1" applyFont="1" applyBorder="1" applyAlignment="1">
      <alignment horizontal="right" vertical="center" wrapText="1" indent="1" readingOrder="1"/>
    </xf>
    <xf numFmtId="0" fontId="7" fillId="0" borderId="2" xfId="0" applyFont="1" applyBorder="1" applyAlignment="1">
      <alignment horizontal="right" vertical="center" wrapText="1" readingOrder="2"/>
    </xf>
    <xf numFmtId="165" fontId="14" fillId="0" borderId="2" xfId="0" applyNumberFormat="1" applyFont="1" applyBorder="1" applyAlignment="1">
      <alignment horizontal="right" vertical="center" indent="1"/>
    </xf>
    <xf numFmtId="165" fontId="14" fillId="0" borderId="0" xfId="0" applyNumberFormat="1" applyFont="1" applyBorder="1" applyAlignment="1">
      <alignment horizontal="right" vertical="center" indent="1"/>
    </xf>
    <xf numFmtId="165" fontId="15" fillId="0" borderId="0" xfId="0" applyNumberFormat="1" applyFont="1" applyBorder="1" applyAlignment="1">
      <alignment horizontal="right" vertical="center" indent="1"/>
    </xf>
    <xf numFmtId="165" fontId="15" fillId="0" borderId="3" xfId="0" applyNumberFormat="1" applyFont="1" applyBorder="1" applyAlignment="1">
      <alignment horizontal="right" vertical="center" indent="1"/>
    </xf>
    <xf numFmtId="165" fontId="14" fillId="0" borderId="5" xfId="0" applyNumberFormat="1" applyFont="1" applyBorder="1" applyAlignment="1">
      <alignment horizontal="right" vertical="center" indent="1"/>
    </xf>
    <xf numFmtId="165" fontId="14" fillId="0" borderId="8" xfId="0" applyNumberFormat="1" applyFont="1" applyBorder="1" applyAlignment="1">
      <alignment horizontal="right" vertical="center" indent="1"/>
    </xf>
    <xf numFmtId="165" fontId="14" fillId="0" borderId="9" xfId="0" applyNumberFormat="1" applyFont="1" applyBorder="1" applyAlignment="1">
      <alignment horizontal="right" vertical="center" indent="1"/>
    </xf>
    <xf numFmtId="165" fontId="15" fillId="0" borderId="9" xfId="0" applyNumberFormat="1" applyFont="1" applyBorder="1" applyAlignment="1">
      <alignment horizontal="right" vertical="center" indent="1"/>
    </xf>
    <xf numFmtId="165" fontId="15" fillId="0" borderId="10" xfId="0" applyNumberFormat="1" applyFont="1" applyBorder="1" applyAlignment="1">
      <alignment horizontal="right" vertical="center" indent="1"/>
    </xf>
    <xf numFmtId="165" fontId="16" fillId="0" borderId="0" xfId="0" applyNumberFormat="1" applyFont="1" applyAlignment="1">
      <alignment horizontal="right" vertical="center" indent="1"/>
    </xf>
    <xf numFmtId="165" fontId="17" fillId="0" borderId="0" xfId="0" applyNumberFormat="1" applyFont="1" applyAlignment="1">
      <alignment horizontal="right" vertical="center" indent="1"/>
    </xf>
    <xf numFmtId="165" fontId="16" fillId="0" borderId="1" xfId="0" applyNumberFormat="1" applyFont="1" applyBorder="1" applyAlignment="1">
      <alignment horizontal="right" vertical="center" indent="1"/>
    </xf>
    <xf numFmtId="165" fontId="3" fillId="0" borderId="9" xfId="0" applyNumberFormat="1" applyFont="1" applyBorder="1" applyAlignment="1">
      <alignment horizontal="right" vertical="center" wrapText="1" indent="1" readingOrder="1"/>
    </xf>
    <xf numFmtId="165" fontId="1" fillId="0" borderId="9" xfId="0" applyNumberFormat="1" applyFont="1" applyBorder="1" applyAlignment="1">
      <alignment horizontal="right" vertical="center" wrapText="1" indent="1" readingOrder="1"/>
    </xf>
    <xf numFmtId="165" fontId="19" fillId="0" borderId="0" xfId="0" applyNumberFormat="1" applyFont="1"/>
    <xf numFmtId="165" fontId="14" fillId="0" borderId="6" xfId="0" applyNumberFormat="1" applyFont="1" applyBorder="1" applyAlignment="1">
      <alignment horizontal="right" vertical="center" indent="1"/>
    </xf>
    <xf numFmtId="165" fontId="18" fillId="0" borderId="12" xfId="0" applyNumberFormat="1" applyFont="1" applyBorder="1" applyAlignment="1">
      <alignment horizontal="right" vertical="center" indent="1" readingOrder="2"/>
    </xf>
    <xf numFmtId="165" fontId="1" fillId="0" borderId="6" xfId="0" applyNumberFormat="1" applyFont="1" applyBorder="1" applyAlignment="1">
      <alignment horizontal="right" vertical="center" wrapText="1" indent="1" readingOrder="1"/>
    </xf>
    <xf numFmtId="1" fontId="21" fillId="0" borderId="8" xfId="2" applyFont="1" applyBorder="1" applyAlignment="1">
      <alignment horizontal="left" vertical="center" indent="1"/>
    </xf>
    <xf numFmtId="1" fontId="21" fillId="0" borderId="9" xfId="2" applyFont="1" applyBorder="1" applyAlignment="1">
      <alignment horizontal="left" vertical="center" indent="1"/>
    </xf>
    <xf numFmtId="0" fontId="3" fillId="0" borderId="9" xfId="0" applyFont="1" applyBorder="1" applyAlignment="1">
      <alignment horizontal="left" vertical="center" wrapText="1" indent="1" readingOrder="1"/>
    </xf>
    <xf numFmtId="49" fontId="3" fillId="0" borderId="9" xfId="0" applyNumberFormat="1" applyFont="1" applyBorder="1" applyAlignment="1">
      <alignment horizontal="left" vertical="center" wrapText="1" indent="1" readingOrder="1"/>
    </xf>
    <xf numFmtId="49" fontId="3" fillId="0" borderId="10" xfId="0" applyNumberFormat="1" applyFont="1" applyBorder="1" applyAlignment="1">
      <alignment horizontal="left" vertical="center" wrapText="1" indent="1" readingOrder="1"/>
    </xf>
    <xf numFmtId="9" fontId="0" fillId="0" borderId="0" xfId="1" applyFont="1" applyAlignment="1">
      <alignment vertical="top"/>
    </xf>
    <xf numFmtId="4" fontId="23" fillId="0" borderId="0" xfId="0" applyNumberFormat="1" applyFont="1" applyAlignment="1">
      <alignment vertical="top"/>
    </xf>
    <xf numFmtId="165" fontId="23" fillId="0" borderId="0" xfId="0" applyNumberFormat="1" applyFont="1" applyAlignment="1">
      <alignment vertical="top"/>
    </xf>
    <xf numFmtId="165" fontId="24" fillId="0" borderId="0" xfId="0" applyNumberFormat="1" applyFont="1" applyAlignment="1">
      <alignment vertical="top"/>
    </xf>
    <xf numFmtId="0" fontId="24" fillId="0" borderId="0" xfId="0" applyFont="1" applyAlignment="1">
      <alignment vertical="top"/>
    </xf>
    <xf numFmtId="0" fontId="2" fillId="0" borderId="11" xfId="0" applyFont="1" applyBorder="1" applyAlignment="1">
      <alignment horizontal="right" vertical="center" wrapText="1" indent="1" readingOrder="2"/>
    </xf>
    <xf numFmtId="0" fontId="4" fillId="0" borderId="11" xfId="0" applyFont="1" applyBorder="1" applyAlignment="1">
      <alignment horizontal="right" vertical="center" wrapText="1" indent="1" readingOrder="2"/>
    </xf>
    <xf numFmtId="49" fontId="4" fillId="0" borderId="11" xfId="0" applyNumberFormat="1" applyFont="1" applyBorder="1" applyAlignment="1">
      <alignment horizontal="right" vertical="center" wrapText="1" indent="1" readingOrder="2"/>
    </xf>
    <xf numFmtId="0" fontId="4" fillId="0" borderId="5" xfId="0" applyFont="1" applyBorder="1" applyAlignment="1">
      <alignment horizontal="right" vertical="center" wrapText="1" indent="1" readingOrder="2"/>
    </xf>
    <xf numFmtId="0" fontId="3" fillId="0" borderId="5" xfId="0" applyFont="1" applyBorder="1" applyAlignment="1">
      <alignment horizontal="left" vertical="center" wrapText="1" indent="1" readingOrder="1"/>
    </xf>
    <xf numFmtId="0" fontId="2" fillId="0" borderId="5" xfId="0" applyFont="1" applyBorder="1" applyAlignment="1">
      <alignment horizontal="right" vertical="center" wrapText="1" indent="1" readingOrder="2"/>
    </xf>
    <xf numFmtId="0" fontId="4" fillId="0" borderId="6" xfId="0" applyFont="1" applyBorder="1" applyAlignment="1">
      <alignment horizontal="right" vertical="center" wrapText="1" indent="1" readingOrder="2"/>
    </xf>
    <xf numFmtId="0" fontId="1" fillId="0" borderId="5" xfId="0" applyFont="1" applyBorder="1" applyAlignment="1">
      <alignment horizontal="left" vertical="center" wrapText="1" indent="1" readingOrder="1"/>
    </xf>
    <xf numFmtId="0" fontId="2" fillId="0" borderId="1" xfId="0" applyFont="1" applyBorder="1" applyAlignment="1">
      <alignment horizontal="right" vertical="center" wrapText="1" indent="1" readingOrder="2"/>
    </xf>
    <xf numFmtId="0" fontId="1" fillId="0" borderId="1" xfId="0" applyFont="1" applyBorder="1" applyAlignment="1">
      <alignment horizontal="left" vertical="center" wrapText="1" indent="1" readingOrder="2"/>
    </xf>
    <xf numFmtId="0" fontId="1" fillId="0" borderId="8" xfId="0" applyFont="1" applyBorder="1" applyAlignment="1">
      <alignment horizontal="left" vertical="center" wrapText="1" indent="1" readingOrder="1"/>
    </xf>
    <xf numFmtId="0" fontId="1" fillId="0" borderId="9" xfId="0" applyFont="1" applyBorder="1" applyAlignment="1">
      <alignment horizontal="left" vertical="center" wrapText="1" indent="1" readingOrder="1"/>
    </xf>
    <xf numFmtId="0" fontId="13" fillId="0" borderId="1" xfId="0" applyFont="1" applyBorder="1" applyAlignment="1">
      <alignment horizontal="right" vertical="center" wrapText="1" indent="1" readingOrder="2"/>
    </xf>
    <xf numFmtId="165" fontId="14" fillId="0" borderId="8" xfId="0" applyNumberFormat="1" applyFont="1" applyBorder="1" applyAlignment="1">
      <alignment horizontal="right" vertical="center" indent="1" readingOrder="1"/>
    </xf>
    <xf numFmtId="165" fontId="15" fillId="0" borderId="9" xfId="0" applyNumberFormat="1" applyFont="1" applyBorder="1" applyAlignment="1">
      <alignment horizontal="right" vertical="center" indent="1" readingOrder="1"/>
    </xf>
    <xf numFmtId="165" fontId="14" fillId="0" borderId="9" xfId="0" applyNumberFormat="1" applyFont="1" applyBorder="1" applyAlignment="1">
      <alignment horizontal="right" vertical="center" indent="1" readingOrder="1"/>
    </xf>
    <xf numFmtId="0" fontId="19" fillId="0" borderId="0" xfId="0" applyFont="1"/>
    <xf numFmtId="165" fontId="3" fillId="0" borderId="0" xfId="0" applyNumberFormat="1" applyFont="1" applyBorder="1" applyAlignment="1">
      <alignment horizontal="right" vertical="top" wrapText="1" readingOrder="1"/>
    </xf>
    <xf numFmtId="165" fontId="25" fillId="0" borderId="0" xfId="0" applyNumberFormat="1" applyFont="1" applyBorder="1" applyAlignment="1">
      <alignment horizontal="right" vertical="top" wrapText="1" readingOrder="1"/>
    </xf>
    <xf numFmtId="165" fontId="8" fillId="0" borderId="2" xfId="0" applyNumberFormat="1" applyFont="1" applyBorder="1" applyAlignment="1">
      <alignment horizontal="left" vertical="top" wrapText="1" readingOrder="1"/>
    </xf>
    <xf numFmtId="165" fontId="14" fillId="0" borderId="14" xfId="0" applyNumberFormat="1" applyFont="1" applyBorder="1" applyAlignment="1">
      <alignment horizontal="right" vertical="center" indent="1"/>
    </xf>
    <xf numFmtId="165" fontId="15" fillId="0" borderId="11" xfId="0" applyNumberFormat="1" applyFont="1" applyBorder="1" applyAlignment="1">
      <alignment horizontal="right" vertical="center" indent="1"/>
    </xf>
    <xf numFmtId="165" fontId="14" fillId="0" borderId="11" xfId="0" applyNumberFormat="1" applyFont="1" applyBorder="1" applyAlignment="1">
      <alignment horizontal="right" vertical="center" indent="1"/>
    </xf>
    <xf numFmtId="0" fontId="1" fillId="0" borderId="7" xfId="0" applyFont="1" applyBorder="1" applyAlignment="1">
      <alignment horizontal="center" vertical="center" wrapText="1" readingOrder="2"/>
    </xf>
    <xf numFmtId="165" fontId="28" fillId="0" borderId="0" xfId="0" applyNumberFormat="1" applyFont="1" applyAlignment="1">
      <alignment horizontal="right" vertical="center" indent="1"/>
    </xf>
    <xf numFmtId="165" fontId="29" fillId="0" borderId="0" xfId="0" applyNumberFormat="1" applyFont="1" applyAlignment="1">
      <alignment horizontal="right" vertical="center" indent="1"/>
    </xf>
    <xf numFmtId="0" fontId="1" fillId="0" borderId="9" xfId="0" applyFont="1" applyBorder="1" applyAlignment="1">
      <alignment horizontal="left" vertical="top" wrapText="1" indent="1" readingOrder="1"/>
    </xf>
    <xf numFmtId="49" fontId="1" fillId="0" borderId="9" xfId="0" applyNumberFormat="1" applyFont="1" applyBorder="1" applyAlignment="1">
      <alignment horizontal="left" vertical="top" wrapText="1" indent="1" readingOrder="1"/>
    </xf>
    <xf numFmtId="49" fontId="3" fillId="0" borderId="9" xfId="0" applyNumberFormat="1" applyFont="1" applyBorder="1" applyAlignment="1">
      <alignment horizontal="left" vertical="top" wrapText="1" indent="1" readingOrder="1"/>
    </xf>
    <xf numFmtId="0" fontId="3" fillId="0" borderId="9" xfId="0" applyFont="1" applyBorder="1" applyAlignment="1">
      <alignment horizontal="left" vertical="top" wrapText="1" indent="1" readingOrder="1"/>
    </xf>
    <xf numFmtId="0" fontId="1" fillId="0" borderId="10" xfId="0" applyFont="1" applyBorder="1" applyAlignment="1">
      <alignment horizontal="left" vertical="top" wrapText="1" indent="1" readingOrder="1"/>
    </xf>
    <xf numFmtId="0" fontId="1" fillId="0" borderId="8" xfId="0" applyFont="1" applyBorder="1" applyAlignment="1">
      <alignment horizontal="center" vertical="center" wrapText="1" readingOrder="2"/>
    </xf>
    <xf numFmtId="165" fontId="26" fillId="0" borderId="8" xfId="0" applyNumberFormat="1" applyFont="1" applyBorder="1" applyAlignment="1">
      <alignment horizontal="right" vertical="center"/>
    </xf>
    <xf numFmtId="165" fontId="27" fillId="0" borderId="9" xfId="0" applyNumberFormat="1" applyFont="1" applyBorder="1" applyAlignment="1">
      <alignment vertical="center"/>
    </xf>
    <xf numFmtId="165" fontId="26" fillId="0" borderId="9" xfId="0" applyNumberFormat="1" applyFont="1" applyBorder="1" applyAlignment="1">
      <alignment horizontal="right" vertical="center"/>
    </xf>
    <xf numFmtId="165" fontId="26" fillId="0" borderId="10" xfId="0" applyNumberFormat="1" applyFont="1" applyBorder="1" applyAlignment="1">
      <alignment horizontal="right" vertical="center"/>
    </xf>
    <xf numFmtId="0" fontId="1" fillId="0" borderId="7" xfId="0" applyFont="1" applyBorder="1" applyAlignment="1">
      <alignment horizontal="left" vertical="center" wrapText="1" indent="1" readingOrder="1"/>
    </xf>
    <xf numFmtId="0" fontId="2" fillId="0" borderId="13" xfId="0" applyFont="1" applyBorder="1" applyAlignment="1">
      <alignment horizontal="right" vertical="center" wrapText="1" indent="1" readingOrder="1"/>
    </xf>
    <xf numFmtId="165" fontId="1" fillId="0" borderId="8" xfId="0" applyNumberFormat="1" applyFont="1" applyBorder="1" applyAlignment="1">
      <alignment horizontal="right" vertical="center" wrapText="1" indent="1" readingOrder="1"/>
    </xf>
    <xf numFmtId="166" fontId="28" fillId="0" borderId="0" xfId="0" applyNumberFormat="1" applyFont="1" applyAlignment="1">
      <alignment horizontal="right" vertical="center" indent="1"/>
    </xf>
    <xf numFmtId="166" fontId="29" fillId="0" borderId="0" xfId="0" applyNumberFormat="1" applyFont="1" applyAlignment="1">
      <alignment horizontal="right" vertical="center" indent="1"/>
    </xf>
    <xf numFmtId="0" fontId="3" fillId="0" borderId="3" xfId="0" applyFont="1" applyBorder="1"/>
    <xf numFmtId="165" fontId="30" fillId="0" borderId="3" xfId="0" applyNumberFormat="1" applyFont="1" applyBorder="1"/>
    <xf numFmtId="0" fontId="30" fillId="0" borderId="3" xfId="0" applyFont="1" applyBorder="1"/>
    <xf numFmtId="0" fontId="31" fillId="0" borderId="3" xfId="0" applyFont="1" applyBorder="1" applyAlignment="1">
      <alignment horizontal="right" vertical="center" wrapText="1" indent="1" readingOrder="2"/>
    </xf>
    <xf numFmtId="0" fontId="32" fillId="0" borderId="1" xfId="0" applyFont="1" applyBorder="1" applyAlignment="1">
      <alignment horizontal="right" vertical="center" wrapText="1" indent="1" readingOrder="1"/>
    </xf>
    <xf numFmtId="0" fontId="32" fillId="0" borderId="5" xfId="0" applyFont="1" applyBorder="1" applyAlignment="1">
      <alignment horizontal="right" vertical="center" wrapText="1" indent="1" readingOrder="2"/>
    </xf>
    <xf numFmtId="0" fontId="31" fillId="0" borderId="5" xfId="0" applyFont="1" applyBorder="1" applyAlignment="1">
      <alignment horizontal="right" vertical="center" wrapText="1" indent="1" readingOrder="2"/>
    </xf>
    <xf numFmtId="0" fontId="31" fillId="0" borderId="6" xfId="0" applyFont="1" applyBorder="1" applyAlignment="1">
      <alignment horizontal="right" vertical="center" wrapText="1" indent="1" readingOrder="2"/>
    </xf>
    <xf numFmtId="0" fontId="32" fillId="0" borderId="1" xfId="0" applyFont="1" applyBorder="1" applyAlignment="1">
      <alignment horizontal="right" vertical="center" wrapText="1" indent="1" readingOrder="2"/>
    </xf>
    <xf numFmtId="0" fontId="30" fillId="0" borderId="0" xfId="0" applyFont="1" applyBorder="1"/>
    <xf numFmtId="165" fontId="28" fillId="0" borderId="3" xfId="0" applyNumberFormat="1" applyFont="1" applyBorder="1" applyAlignment="1">
      <alignment horizontal="right" vertical="center" indent="1"/>
    </xf>
    <xf numFmtId="0" fontId="3" fillId="0" borderId="3" xfId="0" applyFont="1" applyBorder="1" applyAlignment="1">
      <alignment horizontal="left" vertical="center" wrapText="1" indent="1"/>
    </xf>
    <xf numFmtId="165" fontId="29" fillId="0" borderId="9" xfId="0" applyNumberFormat="1" applyFont="1" applyBorder="1" applyAlignment="1">
      <alignment horizontal="right" vertical="center" indent="1"/>
    </xf>
    <xf numFmtId="0" fontId="1" fillId="0" borderId="9" xfId="0" applyFont="1" applyBorder="1" applyAlignment="1">
      <alignment horizontal="center" vertical="center" wrapText="1" readingOrder="2"/>
    </xf>
    <xf numFmtId="165" fontId="29" fillId="0" borderId="10" xfId="0" applyNumberFormat="1" applyFont="1" applyBorder="1" applyAlignment="1">
      <alignment horizontal="right" vertical="center" indent="1"/>
    </xf>
    <xf numFmtId="165" fontId="1" fillId="0" borderId="7" xfId="0" applyNumberFormat="1" applyFont="1" applyBorder="1" applyAlignment="1">
      <alignment horizontal="right" vertical="center" wrapText="1" indent="1" readingOrder="1"/>
    </xf>
    <xf numFmtId="165" fontId="14" fillId="0" borderId="13" xfId="0" applyNumberFormat="1" applyFont="1" applyBorder="1" applyAlignment="1">
      <alignment horizontal="right" vertical="center" indent="1"/>
    </xf>
    <xf numFmtId="165" fontId="14" fillId="0" borderId="1" xfId="0" applyNumberFormat="1" applyFont="1" applyBorder="1" applyAlignment="1">
      <alignment horizontal="right" vertical="center" indent="1"/>
    </xf>
    <xf numFmtId="165" fontId="15" fillId="0" borderId="0" xfId="2" applyNumberFormat="1" applyFont="1" applyBorder="1" applyAlignment="1">
      <alignment horizontal="right" vertical="center" indent="1"/>
    </xf>
    <xf numFmtId="165" fontId="15" fillId="0" borderId="0" xfId="3" applyNumberFormat="1" applyFont="1" applyBorder="1" applyAlignment="1">
      <alignment horizontal="right" vertical="center" indent="1"/>
    </xf>
    <xf numFmtId="1" fontId="14" fillId="0" borderId="0" xfId="2" applyNumberFormat="1" applyFont="1" applyBorder="1" applyAlignment="1">
      <alignment horizontal="center" vertical="center"/>
    </xf>
    <xf numFmtId="165" fontId="15" fillId="0" borderId="3" xfId="3" applyNumberFormat="1" applyFont="1" applyBorder="1" applyAlignment="1">
      <alignment horizontal="right" vertical="center" indent="1"/>
    </xf>
    <xf numFmtId="3" fontId="1" fillId="0" borderId="7" xfId="0" applyNumberFormat="1" applyFont="1" applyBorder="1" applyAlignment="1">
      <alignment horizontal="right" vertical="center" wrapText="1" indent="1" readingOrder="1"/>
    </xf>
    <xf numFmtId="2" fontId="0" fillId="0" borderId="0" xfId="0" applyNumberFormat="1" applyAlignment="1">
      <alignment vertical="top"/>
    </xf>
    <xf numFmtId="1" fontId="1" fillId="0" borderId="1" xfId="0" applyNumberFormat="1" applyFont="1" applyBorder="1" applyAlignment="1">
      <alignment horizontal="right" vertical="center" wrapText="1" indent="1" readingOrder="1"/>
    </xf>
    <xf numFmtId="3" fontId="1" fillId="0" borderId="0" xfId="0" applyNumberFormat="1" applyFont="1" applyBorder="1" applyAlignment="1">
      <alignment horizontal="right" vertical="center" wrapText="1" indent="1" readingOrder="1"/>
    </xf>
    <xf numFmtId="3" fontId="1" fillId="0" borderId="1" xfId="0" applyNumberFormat="1" applyFont="1" applyBorder="1" applyAlignment="1">
      <alignment horizontal="right" vertical="center" wrapText="1" indent="1" readingOrder="1"/>
    </xf>
    <xf numFmtId="4" fontId="0" fillId="0" borderId="0" xfId="0" applyNumberFormat="1" applyAlignment="1">
      <alignment vertical="top"/>
    </xf>
    <xf numFmtId="4" fontId="0" fillId="0" borderId="0" xfId="0" applyNumberFormat="1"/>
    <xf numFmtId="0" fontId="1" fillId="0" borderId="2" xfId="0" applyFont="1" applyBorder="1" applyAlignment="1">
      <alignment horizontal="center" vertical="center" wrapText="1" readingOrder="2"/>
    </xf>
    <xf numFmtId="1" fontId="22" fillId="0" borderId="4" xfId="2" applyFont="1" applyBorder="1" applyAlignment="1">
      <alignment horizontal="right" vertical="center" wrapText="1" indent="1"/>
    </xf>
    <xf numFmtId="0" fontId="7" fillId="0" borderId="5" xfId="0" applyFont="1" applyBorder="1" applyAlignment="1">
      <alignment horizontal="right" vertical="top" wrapText="1" indent="1" readingOrder="2"/>
    </xf>
    <xf numFmtId="1" fontId="22" fillId="0" borderId="5" xfId="2" applyFont="1" applyBorder="1" applyAlignment="1">
      <alignment horizontal="right" vertical="center" wrapText="1" indent="1"/>
    </xf>
    <xf numFmtId="0" fontId="7" fillId="0" borderId="6" xfId="0" applyFont="1" applyBorder="1" applyAlignment="1">
      <alignment horizontal="right" vertical="top" wrapText="1" indent="1" readingOrder="2"/>
    </xf>
    <xf numFmtId="49" fontId="4" fillId="0" borderId="5" xfId="0" applyNumberFormat="1" applyFont="1" applyBorder="1" applyAlignment="1">
      <alignment horizontal="right" vertical="center" wrapText="1" indent="1" readingOrder="2"/>
    </xf>
    <xf numFmtId="0" fontId="2" fillId="0" borderId="5" xfId="0" applyFont="1" applyBorder="1" applyAlignment="1">
      <alignment horizontal="right" vertical="center" wrapText="1" indent="1"/>
    </xf>
    <xf numFmtId="165" fontId="18" fillId="0" borderId="6" xfId="0" applyNumberFormat="1" applyFont="1" applyBorder="1" applyAlignment="1">
      <alignment horizontal="right" vertical="center" indent="1" readingOrder="2"/>
    </xf>
    <xf numFmtId="165" fontId="3" fillId="0" borderId="10" xfId="0" applyNumberFormat="1" applyFont="1" applyBorder="1" applyAlignment="1">
      <alignment horizontal="right" vertical="center" wrapText="1" indent="1" readingOrder="1"/>
    </xf>
    <xf numFmtId="165" fontId="15" fillId="0" borderId="10" xfId="0" applyNumberFormat="1" applyFont="1" applyBorder="1" applyAlignment="1">
      <alignment horizontal="right" vertical="center" indent="1" readingOrder="1"/>
    </xf>
    <xf numFmtId="0" fontId="1" fillId="0" borderId="1" xfId="0" applyFont="1" applyBorder="1" applyAlignment="1">
      <alignment horizontal="center" vertical="center" wrapText="1" readingOrder="2"/>
    </xf>
    <xf numFmtId="165" fontId="33" fillId="0" borderId="9" xfId="0" applyNumberFormat="1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readingOrder="2"/>
    </xf>
    <xf numFmtId="0" fontId="6" fillId="0" borderId="0" xfId="0" applyFont="1" applyBorder="1" applyAlignment="1">
      <alignment horizontal="center" vertical="center" wrapText="1" readingOrder="1"/>
    </xf>
    <xf numFmtId="0" fontId="29" fillId="0" borderId="2" xfId="0" applyFont="1" applyBorder="1" applyAlignment="1">
      <alignment horizontal="left" vertical="center" wrapText="1" indent="1" readingOrder="1"/>
    </xf>
    <xf numFmtId="0" fontId="7" fillId="0" borderId="2" xfId="0" applyFont="1" applyBorder="1" applyAlignment="1">
      <alignment horizontal="right" vertical="center" wrapText="1" indent="1" readingOrder="2"/>
    </xf>
    <xf numFmtId="0" fontId="5" fillId="0" borderId="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right" vertical="center" wrapText="1" indent="1" readingOrder="2"/>
    </xf>
    <xf numFmtId="0" fontId="5" fillId="0" borderId="0" xfId="0" applyFont="1" applyBorder="1" applyAlignment="1">
      <alignment horizontal="center" vertical="center" readingOrder="2"/>
    </xf>
    <xf numFmtId="0" fontId="8" fillId="0" borderId="2" xfId="0" applyFont="1" applyBorder="1" applyAlignment="1">
      <alignment horizontal="left" vertical="center" wrapText="1" readingOrder="1"/>
    </xf>
    <xf numFmtId="0" fontId="8" fillId="0" borderId="2" xfId="0" applyFont="1" applyBorder="1" applyAlignment="1">
      <alignment horizontal="left" vertical="top" wrapText="1" readingOrder="1"/>
    </xf>
  </cellXfs>
  <cellStyles count="4">
    <cellStyle name="Normal" xfId="0" builtinId="0"/>
    <cellStyle name="Normal 2" xfId="2"/>
    <cellStyle name="Normal_Na-quick95" xfId="3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zoomScaleNormal="100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3" width="9.5703125" customWidth="1"/>
    <col min="4" max="4" width="32.42578125" customWidth="1"/>
    <col min="6" max="7" width="9.42578125" bestFit="1" customWidth="1"/>
  </cols>
  <sheetData>
    <row r="1" spans="1:9" ht="40.5" customHeight="1" x14ac:dyDescent="0.25">
      <c r="A1" s="151" t="s">
        <v>137</v>
      </c>
      <c r="B1" s="151"/>
      <c r="C1" s="151"/>
      <c r="D1" s="151"/>
    </row>
    <row r="2" spans="1:9" ht="39.75" customHeight="1" x14ac:dyDescent="0.25">
      <c r="A2" s="152" t="s">
        <v>138</v>
      </c>
      <c r="B2" s="152"/>
      <c r="C2" s="152"/>
      <c r="D2" s="152"/>
    </row>
    <row r="3" spans="1:9" ht="5.0999999999999996" customHeight="1" x14ac:dyDescent="0.25">
      <c r="A3" s="1"/>
      <c r="B3" s="1"/>
      <c r="C3" s="9"/>
      <c r="D3" s="1"/>
    </row>
    <row r="4" spans="1:9" ht="16.5" customHeight="1" x14ac:dyDescent="0.25">
      <c r="A4" s="2" t="s">
        <v>0</v>
      </c>
      <c r="B4" s="92">
        <v>2020</v>
      </c>
      <c r="C4" s="92">
        <v>2019</v>
      </c>
      <c r="D4" s="20" t="s">
        <v>1</v>
      </c>
    </row>
    <row r="5" spans="1:9" s="26" customFormat="1" ht="15" customHeight="1" x14ac:dyDescent="0.25">
      <c r="A5" s="2" t="s">
        <v>106</v>
      </c>
      <c r="B5" s="108">
        <v>7.1</v>
      </c>
      <c r="C5" s="38">
        <v>7.1</v>
      </c>
      <c r="D5" s="74" t="s">
        <v>22</v>
      </c>
      <c r="F5" s="18"/>
      <c r="G5" s="27"/>
      <c r="H5" s="133"/>
      <c r="I5" s="27"/>
    </row>
    <row r="6" spans="1:9" s="26" customFormat="1" ht="24.95" customHeight="1" x14ac:dyDescent="0.25">
      <c r="A6" s="76" t="s">
        <v>107</v>
      </c>
      <c r="B6" s="108">
        <v>12.500000000000002</v>
      </c>
      <c r="C6" s="38">
        <v>12.8</v>
      </c>
      <c r="D6" s="74" t="s">
        <v>2</v>
      </c>
      <c r="F6" s="18"/>
      <c r="G6" s="27"/>
      <c r="H6" s="133"/>
      <c r="I6" s="27"/>
    </row>
    <row r="7" spans="1:9" s="26" customFormat="1" ht="15" customHeight="1" x14ac:dyDescent="0.25">
      <c r="A7" s="73" t="s">
        <v>108</v>
      </c>
      <c r="B7" s="109">
        <v>0.3</v>
      </c>
      <c r="C7" s="17">
        <v>0.4</v>
      </c>
      <c r="D7" s="72" t="s">
        <v>3</v>
      </c>
      <c r="F7" s="18"/>
      <c r="G7" s="27"/>
      <c r="H7" s="133"/>
      <c r="I7" s="27"/>
    </row>
    <row r="8" spans="1:9" s="26" customFormat="1" ht="15" customHeight="1" x14ac:dyDescent="0.25">
      <c r="A8" s="73" t="s">
        <v>4</v>
      </c>
      <c r="B8" s="109">
        <v>11</v>
      </c>
      <c r="C8" s="17">
        <v>11.2</v>
      </c>
      <c r="D8" s="72" t="s">
        <v>23</v>
      </c>
      <c r="F8" s="18"/>
      <c r="G8" s="27"/>
      <c r="H8" s="133"/>
      <c r="I8" s="27"/>
    </row>
    <row r="9" spans="1:9" s="26" customFormat="1" ht="24.95" customHeight="1" x14ac:dyDescent="0.25">
      <c r="A9" s="73" t="s">
        <v>103</v>
      </c>
      <c r="B9" s="109">
        <v>0.9</v>
      </c>
      <c r="C9" s="17">
        <v>0.9</v>
      </c>
      <c r="D9" s="72" t="s">
        <v>85</v>
      </c>
      <c r="F9" s="18"/>
      <c r="G9" s="27"/>
      <c r="H9" s="133"/>
      <c r="I9" s="27"/>
    </row>
    <row r="10" spans="1:9" s="26" customFormat="1" ht="35.25" customHeight="1" x14ac:dyDescent="0.25">
      <c r="A10" s="73" t="s">
        <v>27</v>
      </c>
      <c r="B10" s="109">
        <v>0.3</v>
      </c>
      <c r="C10" s="17">
        <v>0.3</v>
      </c>
      <c r="D10" s="72" t="s">
        <v>100</v>
      </c>
      <c r="F10" s="18"/>
      <c r="G10" s="27"/>
      <c r="H10" s="133"/>
      <c r="I10" s="27"/>
    </row>
    <row r="11" spans="1:9" s="26" customFormat="1" ht="15" customHeight="1" x14ac:dyDescent="0.25">
      <c r="A11" s="76" t="s">
        <v>5</v>
      </c>
      <c r="B11" s="108">
        <v>4.5</v>
      </c>
      <c r="C11" s="38">
        <v>5.6</v>
      </c>
      <c r="D11" s="74" t="s">
        <v>6</v>
      </c>
      <c r="F11" s="18"/>
      <c r="G11" s="27"/>
      <c r="H11" s="133"/>
      <c r="I11" s="27"/>
    </row>
    <row r="12" spans="1:9" s="26" customFormat="1" ht="36.75" customHeight="1" x14ac:dyDescent="0.25">
      <c r="A12" s="80" t="s">
        <v>105</v>
      </c>
      <c r="B12" s="47">
        <v>19.3</v>
      </c>
      <c r="C12" s="38">
        <v>23</v>
      </c>
      <c r="D12" s="74" t="s">
        <v>120</v>
      </c>
      <c r="F12" s="35"/>
      <c r="H12" s="35"/>
    </row>
    <row r="13" spans="1:9" s="26" customFormat="1" ht="15" customHeight="1" x14ac:dyDescent="0.25">
      <c r="A13" s="76" t="s">
        <v>110</v>
      </c>
      <c r="B13" s="108">
        <v>1.5</v>
      </c>
      <c r="C13" s="38">
        <v>1.7</v>
      </c>
      <c r="D13" s="74" t="s">
        <v>24</v>
      </c>
      <c r="F13" s="18"/>
      <c r="G13" s="27"/>
      <c r="H13" s="133"/>
      <c r="I13" s="27"/>
    </row>
    <row r="14" spans="1:9" s="26" customFormat="1" ht="15" customHeight="1" x14ac:dyDescent="0.25">
      <c r="A14" s="76" t="s">
        <v>29</v>
      </c>
      <c r="B14" s="108">
        <v>4.4000000000000004</v>
      </c>
      <c r="C14" s="38">
        <v>4</v>
      </c>
      <c r="D14" s="74" t="s">
        <v>94</v>
      </c>
      <c r="F14" s="18"/>
      <c r="G14" s="27"/>
      <c r="H14" s="133"/>
      <c r="I14" s="27"/>
    </row>
    <row r="15" spans="1:9" s="26" customFormat="1" ht="15" customHeight="1" x14ac:dyDescent="0.25">
      <c r="A15" s="76" t="s">
        <v>30</v>
      </c>
      <c r="B15" s="108">
        <v>3.4</v>
      </c>
      <c r="C15" s="38">
        <v>3.1</v>
      </c>
      <c r="D15" s="74" t="s">
        <v>25</v>
      </c>
      <c r="F15" s="18"/>
      <c r="G15" s="27"/>
      <c r="H15" s="133"/>
      <c r="I15" s="27"/>
    </row>
    <row r="16" spans="1:9" s="26" customFormat="1" ht="15" customHeight="1" x14ac:dyDescent="0.25">
      <c r="A16" s="76" t="s">
        <v>7</v>
      </c>
      <c r="B16" s="108">
        <v>22.099999999999998</v>
      </c>
      <c r="C16" s="38">
        <v>21</v>
      </c>
      <c r="D16" s="74" t="s">
        <v>8</v>
      </c>
      <c r="F16" s="18"/>
      <c r="G16" s="27"/>
      <c r="H16" s="133"/>
      <c r="I16" s="27"/>
    </row>
    <row r="17" spans="1:9" s="26" customFormat="1" ht="27.95" customHeight="1" x14ac:dyDescent="0.25">
      <c r="A17" s="73" t="s">
        <v>31</v>
      </c>
      <c r="B17" s="109">
        <v>1.9</v>
      </c>
      <c r="C17" s="17">
        <v>1.8</v>
      </c>
      <c r="D17" s="72" t="s">
        <v>95</v>
      </c>
      <c r="F17" s="18"/>
      <c r="G17" s="27"/>
      <c r="H17" s="133"/>
      <c r="I17" s="27"/>
    </row>
    <row r="18" spans="1:9" s="26" customFormat="1" ht="15" customHeight="1" x14ac:dyDescent="0.25">
      <c r="A18" s="73" t="s">
        <v>32</v>
      </c>
      <c r="B18" s="109">
        <v>4.8</v>
      </c>
      <c r="C18" s="17">
        <v>4.5</v>
      </c>
      <c r="D18" s="72" t="s">
        <v>96</v>
      </c>
      <c r="F18" s="18"/>
      <c r="G18" s="27"/>
      <c r="H18" s="133"/>
      <c r="I18" s="27"/>
    </row>
    <row r="19" spans="1:9" s="26" customFormat="1" ht="24.95" customHeight="1" x14ac:dyDescent="0.25">
      <c r="A19" s="73" t="s">
        <v>33</v>
      </c>
      <c r="B19" s="109">
        <v>1</v>
      </c>
      <c r="C19" s="17">
        <v>1.2</v>
      </c>
      <c r="D19" s="72" t="s">
        <v>97</v>
      </c>
      <c r="F19" s="18"/>
      <c r="G19" s="27"/>
      <c r="H19" s="133"/>
      <c r="I19" s="27"/>
    </row>
    <row r="20" spans="1:9" s="26" customFormat="1" ht="24.95" customHeight="1" x14ac:dyDescent="0.25">
      <c r="A20" s="73" t="s">
        <v>34</v>
      </c>
      <c r="B20" s="109">
        <v>0.7</v>
      </c>
      <c r="C20" s="17">
        <v>0.7</v>
      </c>
      <c r="D20" s="72" t="s">
        <v>98</v>
      </c>
      <c r="F20" s="18"/>
      <c r="G20" s="27"/>
      <c r="H20" s="133"/>
      <c r="I20" s="27"/>
    </row>
    <row r="21" spans="1:9" s="26" customFormat="1" ht="15" customHeight="1" x14ac:dyDescent="0.25">
      <c r="A21" s="73" t="s">
        <v>9</v>
      </c>
      <c r="B21" s="109">
        <v>6.7</v>
      </c>
      <c r="C21" s="17">
        <v>6.6</v>
      </c>
      <c r="D21" s="72" t="s">
        <v>10</v>
      </c>
      <c r="F21" s="18"/>
      <c r="G21" s="27"/>
      <c r="H21" s="133"/>
      <c r="I21" s="27"/>
    </row>
    <row r="22" spans="1:9" s="26" customFormat="1" ht="26.25" customHeight="1" x14ac:dyDescent="0.25">
      <c r="A22" s="73" t="s">
        <v>35</v>
      </c>
      <c r="B22" s="109">
        <v>4.3</v>
      </c>
      <c r="C22" s="17">
        <v>3.5</v>
      </c>
      <c r="D22" s="72" t="s">
        <v>11</v>
      </c>
      <c r="F22" s="18"/>
      <c r="G22" s="27"/>
      <c r="H22" s="133"/>
      <c r="I22" s="27"/>
    </row>
    <row r="23" spans="1:9" s="26" customFormat="1" ht="15" customHeight="1" x14ac:dyDescent="0.25">
      <c r="A23" s="73" t="s">
        <v>36</v>
      </c>
      <c r="B23" s="109">
        <v>0.5</v>
      </c>
      <c r="C23" s="17">
        <v>0.6</v>
      </c>
      <c r="D23" s="72" t="s">
        <v>26</v>
      </c>
      <c r="F23" s="18"/>
      <c r="G23" s="27"/>
      <c r="H23" s="133"/>
      <c r="I23" s="27"/>
    </row>
    <row r="24" spans="1:9" s="26" customFormat="1" ht="15" customHeight="1" x14ac:dyDescent="0.25">
      <c r="A24" s="73" t="s">
        <v>37</v>
      </c>
      <c r="B24" s="109">
        <v>2.2000000000000002</v>
      </c>
      <c r="C24" s="17">
        <v>2.1</v>
      </c>
      <c r="D24" s="72" t="s">
        <v>99</v>
      </c>
      <c r="F24" s="18"/>
      <c r="G24" s="27"/>
      <c r="H24" s="133"/>
      <c r="I24" s="27"/>
    </row>
    <row r="25" spans="1:9" s="26" customFormat="1" ht="15" customHeight="1" x14ac:dyDescent="0.25">
      <c r="A25" s="76" t="s">
        <v>104</v>
      </c>
      <c r="B25" s="38">
        <v>9.8000000000000007</v>
      </c>
      <c r="C25" s="38">
        <v>8.1999999999999993</v>
      </c>
      <c r="D25" s="74" t="s">
        <v>13</v>
      </c>
      <c r="E25" s="137"/>
      <c r="F25" s="137"/>
      <c r="G25" s="35"/>
      <c r="H25" s="64"/>
    </row>
    <row r="26" spans="1:9" s="26" customFormat="1" ht="23.25" customHeight="1" x14ac:dyDescent="0.25">
      <c r="A26" s="76" t="s">
        <v>109</v>
      </c>
      <c r="B26" s="38">
        <v>0.1</v>
      </c>
      <c r="C26" s="38">
        <v>0.1</v>
      </c>
      <c r="D26" s="74" t="s">
        <v>14</v>
      </c>
      <c r="E26" s="35"/>
      <c r="F26" s="35"/>
      <c r="H26" s="35"/>
    </row>
    <row r="27" spans="1:9" s="26" customFormat="1" ht="15" customHeight="1" x14ac:dyDescent="0.25">
      <c r="A27" s="73" t="s">
        <v>15</v>
      </c>
      <c r="B27" s="109">
        <v>8.1999999999999993</v>
      </c>
      <c r="C27" s="17">
        <v>7.3</v>
      </c>
      <c r="D27" s="72" t="s">
        <v>16</v>
      </c>
      <c r="F27" s="18"/>
      <c r="G27" s="27"/>
      <c r="H27" s="133"/>
      <c r="I27" s="27"/>
    </row>
    <row r="28" spans="1:9" s="26" customFormat="1" ht="15" customHeight="1" x14ac:dyDescent="0.25">
      <c r="A28" s="73" t="s">
        <v>17</v>
      </c>
      <c r="B28" s="109">
        <v>7.1</v>
      </c>
      <c r="C28" s="17">
        <v>6.1</v>
      </c>
      <c r="D28" s="75" t="s">
        <v>18</v>
      </c>
      <c r="F28" s="18"/>
      <c r="G28" s="27"/>
      <c r="H28" s="133"/>
      <c r="I28" s="27"/>
    </row>
    <row r="29" spans="1:9" s="26" customFormat="1" ht="15" customHeight="1" x14ac:dyDescent="0.25">
      <c r="A29" s="78" t="s">
        <v>89</v>
      </c>
      <c r="B29" s="134">
        <v>100</v>
      </c>
      <c r="C29" s="132">
        <v>100</v>
      </c>
      <c r="D29" s="77" t="s">
        <v>88</v>
      </c>
      <c r="F29" s="18"/>
      <c r="G29" s="27"/>
      <c r="H29" s="133"/>
      <c r="I29" s="27"/>
    </row>
    <row r="30" spans="1:9" ht="34.5" customHeight="1" x14ac:dyDescent="0.25">
      <c r="A30" s="153" t="s">
        <v>136</v>
      </c>
      <c r="B30" s="153"/>
      <c r="C30" s="154" t="s">
        <v>135</v>
      </c>
      <c r="D30" s="154"/>
      <c r="F30" s="18"/>
    </row>
    <row r="32" spans="1:9" x14ac:dyDescent="0.25">
      <c r="B32" s="18"/>
      <c r="C32" s="18"/>
    </row>
    <row r="33" spans="2:3" x14ac:dyDescent="0.25">
      <c r="B33" s="138">
        <f>B6-B7-B8-B9-B10</f>
        <v>1.0547118733938987E-15</v>
      </c>
      <c r="C33" s="138">
        <f>C6-C7-C8-C9-C10</f>
        <v>1.0547118733938987E-15</v>
      </c>
    </row>
    <row r="34" spans="2:3" x14ac:dyDescent="0.25">
      <c r="B34" s="138">
        <f>B16-B17-B18-B19-B20-B21-B22-B23-B24</f>
        <v>0</v>
      </c>
      <c r="C34" s="138">
        <f>C16-C17-C18-C19-C20-C21-C22-C23-C24</f>
        <v>0</v>
      </c>
    </row>
    <row r="35" spans="2:3" x14ac:dyDescent="0.25">
      <c r="B35" s="138">
        <f>B29-SUM(B25:B28,B11:B16,B5:B6)</f>
        <v>0</v>
      </c>
      <c r="C35" s="138">
        <f>C29-SUM(C25:C28,C11:C16,C5:C6)</f>
        <v>0</v>
      </c>
    </row>
  </sheetData>
  <mergeCells count="4">
    <mergeCell ref="A1:D1"/>
    <mergeCell ref="A2:D2"/>
    <mergeCell ref="A30:B30"/>
    <mergeCell ref="C30:D30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horizontalDpi="4294967294" verticalDpi="4294967294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
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4" zoomScale="90" zoomScaleSheetLayoutView="90" workbookViewId="0">
      <selection sqref="A1:D2"/>
    </sheetView>
  </sheetViews>
  <sheetFormatPr defaultRowHeight="15" x14ac:dyDescent="0.25"/>
  <cols>
    <col min="1" max="1" width="30.5703125" customWidth="1"/>
    <col min="2" max="3" width="10.5703125" customWidth="1"/>
    <col min="4" max="4" width="31.42578125" customWidth="1"/>
  </cols>
  <sheetData>
    <row r="1" spans="1:8" ht="24.75" customHeight="1" x14ac:dyDescent="0.25">
      <c r="A1" s="151" t="s">
        <v>155</v>
      </c>
      <c r="B1" s="151"/>
      <c r="C1" s="151"/>
      <c r="D1" s="151"/>
    </row>
    <row r="2" spans="1:8" ht="33.75" customHeight="1" x14ac:dyDescent="0.25">
      <c r="A2" s="152" t="s">
        <v>156</v>
      </c>
      <c r="B2" s="152"/>
      <c r="C2" s="152"/>
      <c r="D2" s="152"/>
    </row>
    <row r="3" spans="1:8" ht="5.0999999999999996" customHeight="1" x14ac:dyDescent="0.25">
      <c r="A3" s="1"/>
      <c r="B3" s="1"/>
      <c r="C3" s="9"/>
      <c r="D3" s="1"/>
    </row>
    <row r="4" spans="1:8" ht="17.25" customHeight="1" x14ac:dyDescent="0.25">
      <c r="A4" s="110" t="s">
        <v>116</v>
      </c>
      <c r="B4" s="112"/>
      <c r="C4" s="112"/>
      <c r="D4" s="113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114" t="s">
        <v>1</v>
      </c>
    </row>
    <row r="6" spans="1:8" s="26" customFormat="1" ht="15" customHeight="1" x14ac:dyDescent="0.25">
      <c r="A6" s="2" t="s">
        <v>106</v>
      </c>
      <c r="B6" s="38">
        <v>1103</v>
      </c>
      <c r="C6" s="38">
        <v>1208.6000000000001</v>
      </c>
      <c r="D6" s="115" t="s">
        <v>22</v>
      </c>
      <c r="E6" s="35">
        <f>B6-'B1 WB'!B6-'B1 gaza'!B6</f>
        <v>0</v>
      </c>
      <c r="F6" s="35">
        <f>C6-'B1 WB'!C6-'B1 gaza'!C6</f>
        <v>0</v>
      </c>
      <c r="G6" s="35">
        <f>'P1 PL'!B6-'P2 Pl'!B6-B6</f>
        <v>0</v>
      </c>
      <c r="H6" s="35">
        <f>'P1 PL'!C6-'P2 Pl'!C6-C6</f>
        <v>0</v>
      </c>
    </row>
    <row r="7" spans="1:8" s="26" customFormat="1" ht="24.95" customHeight="1" x14ac:dyDescent="0.25">
      <c r="A7" s="76" t="s">
        <v>107</v>
      </c>
      <c r="B7" s="38">
        <v>1947.5999999999997</v>
      </c>
      <c r="C7" s="38">
        <v>2203.6000000000013</v>
      </c>
      <c r="D7" s="115" t="s">
        <v>2</v>
      </c>
      <c r="E7" s="35">
        <f>B7-'B1 WB'!B7-'B1 gaza'!B7</f>
        <v>0</v>
      </c>
      <c r="F7" s="35">
        <f>C7-'B1 WB'!C7-'B1 gaza'!C7</f>
        <v>2.2737367544323206E-13</v>
      </c>
      <c r="G7" s="35">
        <f>'P1 PL'!B7-'P2 Pl'!B7-B7</f>
        <v>0</v>
      </c>
      <c r="H7" s="35">
        <f>'P1 PL'!C7-'P2 Pl'!C7-C7</f>
        <v>0</v>
      </c>
    </row>
    <row r="8" spans="1:8" s="26" customFormat="1" ht="15" customHeight="1" x14ac:dyDescent="0.25">
      <c r="A8" s="73" t="s">
        <v>108</v>
      </c>
      <c r="B8" s="17">
        <v>49.099999999999994</v>
      </c>
      <c r="C8" s="17">
        <v>66.599999999999994</v>
      </c>
      <c r="D8" s="116" t="s">
        <v>3</v>
      </c>
      <c r="E8" s="35">
        <f>B8-'B1 WB'!B8-'B1 gaza'!B8</f>
        <v>0</v>
      </c>
      <c r="F8" s="35">
        <f>C8-'B1 WB'!C8-'B1 gaza'!C8</f>
        <v>-5.773159728050814E-15</v>
      </c>
      <c r="G8" s="35">
        <f>'P1 PL'!B8-'P2 Pl'!B8-B8</f>
        <v>0</v>
      </c>
      <c r="H8" s="35">
        <f>'P1 PL'!C8-'P2 Pl'!C8-C8</f>
        <v>0</v>
      </c>
    </row>
    <row r="9" spans="1:8" s="26" customFormat="1" ht="15" customHeight="1" x14ac:dyDescent="0.25">
      <c r="A9" s="73" t="s">
        <v>4</v>
      </c>
      <c r="B9" s="17">
        <v>1715.7999999999997</v>
      </c>
      <c r="C9" s="17">
        <v>1924.9000000000005</v>
      </c>
      <c r="D9" s="116" t="s">
        <v>23</v>
      </c>
      <c r="E9" s="35">
        <f>B9-'B1 WB'!B9-'B1 gaza'!B9</f>
        <v>-1.1368683772161603E-13</v>
      </c>
      <c r="F9" s="35">
        <f>C9-'B1 WB'!C9-'B1 gaza'!C9</f>
        <v>0</v>
      </c>
      <c r="G9" s="35">
        <f>'P1 PL'!B9-'P2 Pl'!B9-B9</f>
        <v>0</v>
      </c>
      <c r="H9" s="35">
        <f>'P1 PL'!C9-'P2 Pl'!C9-C9</f>
        <v>0</v>
      </c>
    </row>
    <row r="10" spans="1:8" s="26" customFormat="1" ht="24.95" customHeight="1" x14ac:dyDescent="0.25">
      <c r="A10" s="73" t="s">
        <v>103</v>
      </c>
      <c r="B10" s="17">
        <v>134.39999999999998</v>
      </c>
      <c r="C10" s="17">
        <v>157.9</v>
      </c>
      <c r="D10" s="116" t="s">
        <v>85</v>
      </c>
      <c r="E10" s="35">
        <f>B10-'B1 WB'!B10-'B1 gaza'!B10</f>
        <v>0</v>
      </c>
      <c r="F10" s="35">
        <f>C10-'B1 WB'!C10-'B1 gaza'!C10</f>
        <v>0</v>
      </c>
      <c r="G10" s="35">
        <f>'P1 PL'!B10-'P2 Pl'!B10-B10</f>
        <v>0</v>
      </c>
      <c r="H10" s="35">
        <f>'P1 PL'!C10-'P2 Pl'!C10-C10</f>
        <v>0</v>
      </c>
    </row>
    <row r="11" spans="1:8" s="26" customFormat="1" ht="35.1" customHeight="1" x14ac:dyDescent="0.25">
      <c r="A11" s="73" t="s">
        <v>27</v>
      </c>
      <c r="B11" s="17">
        <v>48.3</v>
      </c>
      <c r="C11" s="17">
        <v>54.2</v>
      </c>
      <c r="D11" s="116" t="s">
        <v>100</v>
      </c>
      <c r="E11" s="35">
        <f>B11-'B1 WB'!B11-'B1 gaza'!B11</f>
        <v>0</v>
      </c>
      <c r="F11" s="35">
        <f>C11-'B1 WB'!C11-'B1 gaza'!C11</f>
        <v>0</v>
      </c>
      <c r="G11" s="35">
        <f>'P1 PL'!B11-'P2 Pl'!B11-B11</f>
        <v>0</v>
      </c>
      <c r="H11" s="35">
        <f>'P1 PL'!C11-'P2 Pl'!C11-C11</f>
        <v>0</v>
      </c>
    </row>
    <row r="12" spans="1:8" s="26" customFormat="1" ht="15" customHeight="1" x14ac:dyDescent="0.25">
      <c r="A12" s="76" t="s">
        <v>5</v>
      </c>
      <c r="B12" s="38">
        <v>697.2</v>
      </c>
      <c r="C12" s="38">
        <v>954.6</v>
      </c>
      <c r="D12" s="115" t="s">
        <v>6</v>
      </c>
      <c r="E12" s="35">
        <f>B12-'B1 WB'!B12-'B1 gaza'!B12</f>
        <v>0</v>
      </c>
      <c r="F12" s="35">
        <f>C12-'B1 WB'!C12-'B1 gaza'!C12</f>
        <v>0</v>
      </c>
      <c r="G12" s="35">
        <f>'P1 PL'!B12-'P2 Pl'!B12-B12</f>
        <v>0</v>
      </c>
      <c r="H12" s="35">
        <f>'P1 PL'!C12-'P2 Pl'!C12-C12</f>
        <v>0</v>
      </c>
    </row>
    <row r="13" spans="1:8" s="26" customFormat="1" ht="36.75" customHeight="1" x14ac:dyDescent="0.25">
      <c r="A13" s="80" t="s">
        <v>105</v>
      </c>
      <c r="B13" s="47">
        <v>3009.9</v>
      </c>
      <c r="C13" s="38">
        <v>3948.9</v>
      </c>
      <c r="D13" s="74" t="s">
        <v>120</v>
      </c>
      <c r="E13" s="26">
        <f>B13-'B1 WB'!B13-'B1 gaza'!B13</f>
        <v>0</v>
      </c>
      <c r="F13" s="35">
        <f>C13-'B1 WB'!C13-'B1 gaza'!C13</f>
        <v>0</v>
      </c>
      <c r="G13" s="26">
        <f>'P1 PL'!B13-'P2 Pl'!B13-B13</f>
        <v>0</v>
      </c>
      <c r="H13" s="35">
        <f>'P1 PL'!C13-'P2 Pl'!C13-C13</f>
        <v>0</v>
      </c>
    </row>
    <row r="14" spans="1:8" s="26" customFormat="1" ht="15" customHeight="1" x14ac:dyDescent="0.25">
      <c r="A14" s="76" t="s">
        <v>110</v>
      </c>
      <c r="B14" s="38">
        <v>226.90000000000003</v>
      </c>
      <c r="C14" s="38">
        <v>289</v>
      </c>
      <c r="D14" s="115" t="s">
        <v>24</v>
      </c>
      <c r="E14" s="35">
        <f>B14-'B1 WB'!B14-'B1 gaza'!B14</f>
        <v>0</v>
      </c>
      <c r="F14" s="35">
        <f>C14-'B1 WB'!C14-'B1 gaza'!C14</f>
        <v>0</v>
      </c>
      <c r="G14" s="35">
        <f>'P1 PL'!B14-'P2 Pl'!B14-B14</f>
        <v>0</v>
      </c>
      <c r="H14" s="35">
        <f>'P1 PL'!C14-'P2 Pl'!C14-C14</f>
        <v>0</v>
      </c>
    </row>
    <row r="15" spans="1:8" s="26" customFormat="1" ht="15" customHeight="1" x14ac:dyDescent="0.25">
      <c r="A15" s="76" t="s">
        <v>29</v>
      </c>
      <c r="B15" s="38">
        <v>690.9</v>
      </c>
      <c r="C15" s="38">
        <v>685.5</v>
      </c>
      <c r="D15" s="115" t="s">
        <v>94</v>
      </c>
      <c r="E15" s="35">
        <f>B15-'B1 WB'!B15-'B1 gaza'!B15</f>
        <v>0</v>
      </c>
      <c r="F15" s="35">
        <f>C15-'B1 WB'!C15-'B1 gaza'!C15</f>
        <v>0</v>
      </c>
      <c r="G15" s="35">
        <f>'P1 PL'!B15-'P2 Pl'!B15-B15</f>
        <v>0</v>
      </c>
      <c r="H15" s="35">
        <f>'P1 PL'!C15-'P2 Pl'!C15-C15</f>
        <v>0</v>
      </c>
    </row>
    <row r="16" spans="1:8" s="26" customFormat="1" ht="15" customHeight="1" x14ac:dyDescent="0.25">
      <c r="A16" s="76" t="s">
        <v>30</v>
      </c>
      <c r="B16" s="38">
        <v>528.29999999999995</v>
      </c>
      <c r="C16" s="38">
        <v>529</v>
      </c>
      <c r="D16" s="115" t="s">
        <v>25</v>
      </c>
      <c r="E16" s="35">
        <f>B16-'B1 WB'!B16-'B1 gaza'!B16</f>
        <v>-4.2632564145606011E-14</v>
      </c>
      <c r="F16" s="35">
        <f>C16-'B1 WB'!C16-'B1 gaza'!C16</f>
        <v>3.5527136788005009E-14</v>
      </c>
      <c r="G16" s="35">
        <f>'P1 PL'!B16-'P2 Pl'!B16-B16</f>
        <v>0</v>
      </c>
      <c r="H16" s="35">
        <f>'P1 PL'!C16-'P2 Pl'!C16-C16</f>
        <v>0</v>
      </c>
    </row>
    <row r="17" spans="1:8" s="26" customFormat="1" ht="15" customHeight="1" x14ac:dyDescent="0.25">
      <c r="A17" s="76" t="s">
        <v>7</v>
      </c>
      <c r="B17" s="38">
        <v>3410.4</v>
      </c>
      <c r="C17" s="38">
        <v>3604.2999999999997</v>
      </c>
      <c r="D17" s="115" t="s">
        <v>8</v>
      </c>
      <c r="E17" s="35">
        <f>B17-'B1 WB'!B17-'B1 gaza'!B17</f>
        <v>0</v>
      </c>
      <c r="F17" s="35">
        <f>C17-'B1 WB'!C17-'B1 gaza'!C17</f>
        <v>0</v>
      </c>
      <c r="G17" s="35">
        <f>'P1 PL'!B17-'P2 Pl'!B17-B17</f>
        <v>0</v>
      </c>
      <c r="H17" s="35">
        <f>'P1 PL'!C17-'P2 Pl'!C17-C17</f>
        <v>0</v>
      </c>
    </row>
    <row r="18" spans="1:8" s="26" customFormat="1" ht="27.95" customHeight="1" x14ac:dyDescent="0.25">
      <c r="A18" s="73" t="s">
        <v>31</v>
      </c>
      <c r="B18" s="17">
        <v>289</v>
      </c>
      <c r="C18" s="17">
        <v>304.7</v>
      </c>
      <c r="D18" s="116" t="s">
        <v>95</v>
      </c>
      <c r="E18" s="35">
        <f>B18-'B1 WB'!B18-'B1 gaza'!B18</f>
        <v>0</v>
      </c>
      <c r="F18" s="35">
        <f>C18-'B1 WB'!C18-'B1 gaza'!C18</f>
        <v>0</v>
      </c>
      <c r="G18" s="35">
        <f>'P1 PL'!B18-'P2 Pl'!B18-B18</f>
        <v>0</v>
      </c>
      <c r="H18" s="35">
        <f>'P1 PL'!C18-'P2 Pl'!C18-C18</f>
        <v>0</v>
      </c>
    </row>
    <row r="19" spans="1:8" s="26" customFormat="1" ht="15" customHeight="1" x14ac:dyDescent="0.25">
      <c r="A19" s="73" t="s">
        <v>32</v>
      </c>
      <c r="B19" s="17">
        <v>744.5</v>
      </c>
      <c r="C19" s="17">
        <v>773.3</v>
      </c>
      <c r="D19" s="116" t="s">
        <v>96</v>
      </c>
      <c r="E19" s="35">
        <f>B19-'B1 WB'!B19-'B1 gaza'!B19</f>
        <v>0</v>
      </c>
      <c r="F19" s="35">
        <f>C19-'B1 WB'!C19-'B1 gaza'!C19</f>
        <v>0</v>
      </c>
      <c r="G19" s="35">
        <f>'P1 PL'!B19-'P2 Pl'!B19-B19</f>
        <v>0</v>
      </c>
      <c r="H19" s="35">
        <f>'P1 PL'!C19-'P2 Pl'!C19-C19</f>
        <v>0</v>
      </c>
    </row>
    <row r="20" spans="1:8" s="26" customFormat="1" ht="24.95" customHeight="1" x14ac:dyDescent="0.25">
      <c r="A20" s="73" t="s">
        <v>33</v>
      </c>
      <c r="B20" s="17">
        <v>157.5</v>
      </c>
      <c r="C20" s="17">
        <v>204.6</v>
      </c>
      <c r="D20" s="116" t="s">
        <v>97</v>
      </c>
      <c r="E20" s="35">
        <f>B20-'B1 WB'!B20-'B1 gaza'!B20</f>
        <v>0</v>
      </c>
      <c r="F20" s="35">
        <f>C20-'B1 WB'!C20-'B1 gaza'!C20</f>
        <v>0</v>
      </c>
      <c r="G20" s="35">
        <f>'P1 PL'!B20-'P2 Pl'!B20-B20</f>
        <v>0</v>
      </c>
      <c r="H20" s="35">
        <f>'P1 PL'!C20-'P2 Pl'!C20-C20</f>
        <v>0</v>
      </c>
    </row>
    <row r="21" spans="1:8" s="26" customFormat="1" ht="24.95" customHeight="1" x14ac:dyDescent="0.25">
      <c r="A21" s="73" t="s">
        <v>34</v>
      </c>
      <c r="B21" s="17">
        <v>103</v>
      </c>
      <c r="C21" s="17">
        <v>117.4</v>
      </c>
      <c r="D21" s="116" t="s">
        <v>98</v>
      </c>
      <c r="E21" s="35">
        <f>B21-'B1 WB'!B21-'B1 gaza'!B21</f>
        <v>0</v>
      </c>
      <c r="F21" s="35">
        <f>C21-'B1 WB'!C21-'B1 gaza'!C21</f>
        <v>0</v>
      </c>
      <c r="G21" s="35">
        <f>'P1 PL'!B21-'P2 Pl'!B21-B21</f>
        <v>0</v>
      </c>
      <c r="H21" s="35">
        <f>'P1 PL'!C21-'P2 Pl'!C21-C21</f>
        <v>0</v>
      </c>
    </row>
    <row r="22" spans="1:8" s="26" customFormat="1" ht="15" customHeight="1" x14ac:dyDescent="0.25">
      <c r="A22" s="73" t="s">
        <v>9</v>
      </c>
      <c r="B22" s="17">
        <v>1045.5</v>
      </c>
      <c r="C22" s="17">
        <v>1133.4000000000001</v>
      </c>
      <c r="D22" s="116" t="s">
        <v>10</v>
      </c>
      <c r="E22" s="35">
        <f>B22-'B1 WB'!B22-'B1 gaza'!B22</f>
        <v>0</v>
      </c>
      <c r="F22" s="35">
        <f>C22-'B1 WB'!C22-'B1 gaza'!C22</f>
        <v>0</v>
      </c>
      <c r="G22" s="35">
        <f>'P1 PL'!B22-'P2 Pl'!B22-B22</f>
        <v>0</v>
      </c>
      <c r="H22" s="35">
        <f>'P1 PL'!C22-'P2 Pl'!C22-C22</f>
        <v>0</v>
      </c>
    </row>
    <row r="23" spans="1:8" s="26" customFormat="1" ht="23.25" customHeight="1" x14ac:dyDescent="0.25">
      <c r="A23" s="73" t="s">
        <v>35</v>
      </c>
      <c r="B23" s="17">
        <v>660.5</v>
      </c>
      <c r="C23" s="17">
        <v>593</v>
      </c>
      <c r="D23" s="72" t="s">
        <v>11</v>
      </c>
      <c r="E23" s="137">
        <f>B23-'B1 WB'!B23-'B1 gaza'!B23</f>
        <v>0</v>
      </c>
      <c r="F23" s="137">
        <f>C23-'B1 WB'!C23-'B1 gaza'!C23</f>
        <v>0</v>
      </c>
      <c r="G23" s="35">
        <f>'P1 PL'!B23-'P2 Pl'!B23-B23</f>
        <v>0</v>
      </c>
      <c r="H23" s="64">
        <f>'P1 PL'!C23-'P2 Pl'!C23-C23</f>
        <v>0</v>
      </c>
    </row>
    <row r="24" spans="1:8" s="26" customFormat="1" ht="15" customHeight="1" x14ac:dyDescent="0.25">
      <c r="A24" s="73" t="s">
        <v>36</v>
      </c>
      <c r="B24" s="17">
        <v>75.599999999999994</v>
      </c>
      <c r="C24" s="17">
        <v>100.80000000000001</v>
      </c>
      <c r="D24" s="116" t="s">
        <v>26</v>
      </c>
      <c r="E24" s="35">
        <f>B24-'B1 WB'!B24-'B1 gaza'!B24</f>
        <v>0</v>
      </c>
      <c r="F24" s="35">
        <f>C24-'B1 WB'!C24-'B1 gaza'!C24</f>
        <v>0</v>
      </c>
      <c r="G24" s="35">
        <f>'P1 PL'!B24-'P2 Pl'!B24-B24</f>
        <v>0</v>
      </c>
      <c r="H24" s="35">
        <f>'P1 PL'!C24-'P2 Pl'!C24-C24</f>
        <v>0</v>
      </c>
    </row>
    <row r="25" spans="1:8" s="26" customFormat="1" ht="15" customHeight="1" x14ac:dyDescent="0.25">
      <c r="A25" s="73" t="s">
        <v>37</v>
      </c>
      <c r="B25" s="17">
        <v>334.79999999999995</v>
      </c>
      <c r="C25" s="17">
        <v>377.1</v>
      </c>
      <c r="D25" s="116" t="s">
        <v>99</v>
      </c>
      <c r="E25" s="35">
        <f>B25-'B1 WB'!B25-'B1 gaza'!B25</f>
        <v>0</v>
      </c>
      <c r="F25" s="35">
        <f>C25-'B1 WB'!C25-'B1 gaza'!C25</f>
        <v>0</v>
      </c>
      <c r="G25" s="35">
        <f>'P1 PL'!B25-'P2 Pl'!B25-B25</f>
        <v>0</v>
      </c>
      <c r="H25" s="35">
        <f>'P1 PL'!C25-'P2 Pl'!C25-C25</f>
        <v>0</v>
      </c>
    </row>
    <row r="26" spans="1:8" s="26" customFormat="1" ht="24.75" customHeight="1" x14ac:dyDescent="0.25">
      <c r="A26" s="76" t="s">
        <v>104</v>
      </c>
      <c r="B26" s="38">
        <v>1531.3999999999999</v>
      </c>
      <c r="C26" s="38">
        <v>1404.8</v>
      </c>
      <c r="D26" s="74" t="s">
        <v>13</v>
      </c>
      <c r="E26" s="35">
        <f>B26-'B1 WB'!B26-'B1 gaza'!B26</f>
        <v>0</v>
      </c>
      <c r="F26" s="35">
        <f>C26-'B1 WB'!C26-'B1 gaza'!C26</f>
        <v>0</v>
      </c>
      <c r="G26" s="26">
        <f>'P1 PL'!B26-'P2 Pl'!B26-B26</f>
        <v>0</v>
      </c>
      <c r="H26" s="35">
        <f>'P1 PL'!C26-'P2 Pl'!C26-C26</f>
        <v>0</v>
      </c>
    </row>
    <row r="27" spans="1:8" s="26" customFormat="1" ht="23.25" customHeight="1" x14ac:dyDescent="0.25">
      <c r="A27" s="76" t="s">
        <v>109</v>
      </c>
      <c r="B27" s="38">
        <v>6.9</v>
      </c>
      <c r="C27" s="38">
        <v>8.6999999999999993</v>
      </c>
      <c r="D27" s="74" t="s">
        <v>14</v>
      </c>
      <c r="E27" s="35">
        <f>B27-'B1 WB'!B27-'B1 gaza'!B27</f>
        <v>0</v>
      </c>
      <c r="F27" s="35">
        <f>C27-'B1 WB'!C27-'B1 gaza'!C27</f>
        <v>0</v>
      </c>
      <c r="G27" s="26">
        <f>'P1 PL'!B27-'P2 Pl'!B27-B27</f>
        <v>0</v>
      </c>
      <c r="H27" s="35">
        <f>'P1 PL'!C27-'P2 Pl'!C27-C27</f>
        <v>0</v>
      </c>
    </row>
    <row r="28" spans="1:8" s="26" customFormat="1" ht="15" customHeight="1" x14ac:dyDescent="0.25">
      <c r="A28" s="73" t="s">
        <v>15</v>
      </c>
      <c r="B28" s="17">
        <v>1271.3</v>
      </c>
      <c r="C28" s="17">
        <v>1258</v>
      </c>
      <c r="D28" s="116" t="s">
        <v>16</v>
      </c>
      <c r="E28" s="35">
        <f>B28-'B1 WB'!B28-'B1 gaza'!B28</f>
        <v>0</v>
      </c>
      <c r="F28" s="35">
        <f>C28-'B1 WB'!C28-'B1 gaza'!C28</f>
        <v>0</v>
      </c>
      <c r="G28" s="35">
        <f>'P1 PL'!B28-'P2 Pl'!B28-B28</f>
        <v>0</v>
      </c>
      <c r="H28" s="35">
        <f>'P1 PL'!C28-'P2 Pl'!C28-C28</f>
        <v>0</v>
      </c>
    </row>
    <row r="29" spans="1:8" s="26" customFormat="1" ht="15" customHeight="1" x14ac:dyDescent="0.25">
      <c r="A29" s="73" t="s">
        <v>17</v>
      </c>
      <c r="B29" s="17">
        <v>1107.9000000000001</v>
      </c>
      <c r="C29" s="17">
        <v>1038.5</v>
      </c>
      <c r="D29" s="117" t="s">
        <v>18</v>
      </c>
      <c r="E29" s="35">
        <f>B29-'B1 WB'!B29-'B1 gaza'!B29</f>
        <v>0</v>
      </c>
      <c r="F29" s="35">
        <f>C29-'B1 WB'!C29-'B1 gaza'!C29</f>
        <v>0</v>
      </c>
      <c r="G29" s="35">
        <f>'P1 PL'!B29-'P2 Pl'!B29-B29</f>
        <v>0</v>
      </c>
      <c r="H29" s="35">
        <f>'P1 PL'!C29-'P2 Pl'!C29-C29</f>
        <v>0</v>
      </c>
    </row>
    <row r="30" spans="1:8" s="26" customFormat="1" ht="15" customHeight="1" x14ac:dyDescent="0.25">
      <c r="A30" s="78" t="s">
        <v>19</v>
      </c>
      <c r="B30" s="39">
        <v>15531.699999999997</v>
      </c>
      <c r="C30" s="125">
        <v>17133.500000000004</v>
      </c>
      <c r="D30" s="118" t="s">
        <v>20</v>
      </c>
      <c r="E30" s="35">
        <f>B30-'B1 WB'!B30-'B1 gaza'!B30</f>
        <v>0</v>
      </c>
      <c r="F30" s="35">
        <f>C30-'B1 WB'!C30-'B1 gaza'!C30</f>
        <v>0</v>
      </c>
      <c r="G30" s="35">
        <f>'P1 PL'!B30-'P2 Pl'!B30-B30</f>
        <v>0</v>
      </c>
      <c r="H30" s="35">
        <f>'P1 PL'!C30-'P2 Pl'!C30-C30</f>
        <v>0</v>
      </c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2" spans="1:8" x14ac:dyDescent="0.25">
      <c r="B32" s="16"/>
      <c r="C32" s="16"/>
    </row>
    <row r="33" spans="2:3" x14ac:dyDescent="0.25">
      <c r="B33" s="16"/>
      <c r="C33" s="16"/>
    </row>
    <row r="34" spans="2:3" x14ac:dyDescent="0.25">
      <c r="B34" s="16">
        <f>B7-B8-B9-B10-B11</f>
        <v>7.1054273576010019E-14</v>
      </c>
      <c r="C34" s="16">
        <f>C7-C8-C9-C10-C11</f>
        <v>8.1001871876651421E-13</v>
      </c>
    </row>
    <row r="35" spans="2:3" x14ac:dyDescent="0.25">
      <c r="B35" s="16">
        <f>B17-B18-B19-B20-B21-B22-B23-B24-B25</f>
        <v>0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  <row r="37" spans="2:3" x14ac:dyDescent="0.25">
      <c r="B37" s="16"/>
      <c r="C37" s="16"/>
    </row>
    <row r="38" spans="2:3" x14ac:dyDescent="0.25">
      <c r="B38" s="16"/>
      <c r="C38" s="16"/>
    </row>
    <row r="39" spans="2:3" x14ac:dyDescent="0.25">
      <c r="B39" s="16"/>
      <c r="C39" s="16"/>
    </row>
    <row r="40" spans="2:3" x14ac:dyDescent="0.25">
      <c r="B40" s="16"/>
      <c r="C40" s="16"/>
    </row>
    <row r="41" spans="2:3" x14ac:dyDescent="0.25">
      <c r="B41" s="16"/>
      <c r="C41" s="16"/>
    </row>
    <row r="42" spans="2:3" x14ac:dyDescent="0.25">
      <c r="B42" s="16"/>
      <c r="C42" s="16"/>
    </row>
    <row r="43" spans="2:3" x14ac:dyDescent="0.25">
      <c r="B43" s="16"/>
      <c r="C43" s="16"/>
    </row>
    <row r="44" spans="2:3" x14ac:dyDescent="0.25">
      <c r="B44" s="16"/>
      <c r="C44" s="16"/>
    </row>
    <row r="45" spans="2:3" x14ac:dyDescent="0.25">
      <c r="B45" s="16"/>
      <c r="C45" s="16"/>
    </row>
    <row r="46" spans="2:3" x14ac:dyDescent="0.25">
      <c r="B46" s="16"/>
      <c r="C46" s="16"/>
    </row>
    <row r="47" spans="2:3" x14ac:dyDescent="0.25">
      <c r="B47" s="16"/>
      <c r="C47" s="16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6"/>
      <c r="C52" s="16"/>
    </row>
    <row r="53" spans="2:3" x14ac:dyDescent="0.25">
      <c r="B53" s="16"/>
      <c r="C53" s="16"/>
    </row>
    <row r="54" spans="2:3" x14ac:dyDescent="0.25">
      <c r="B54" s="16"/>
      <c r="C54" s="16"/>
    </row>
    <row r="55" spans="2:3" x14ac:dyDescent="0.25">
      <c r="B55" s="16"/>
      <c r="C55" s="16"/>
    </row>
    <row r="56" spans="2:3" x14ac:dyDescent="0.25">
      <c r="B56" s="16"/>
      <c r="C56" s="16"/>
    </row>
    <row r="57" spans="2:3" x14ac:dyDescent="0.25">
      <c r="B57" s="16"/>
      <c r="C57" s="16"/>
    </row>
    <row r="58" spans="2:3" x14ac:dyDescent="0.25">
      <c r="B58" s="16"/>
      <c r="C58" s="16"/>
    </row>
    <row r="59" spans="2:3" x14ac:dyDescent="0.25">
      <c r="B59" s="16"/>
    </row>
    <row r="60" spans="2:3" x14ac:dyDescent="0.25">
      <c r="B60" s="16"/>
      <c r="C60" s="16"/>
    </row>
    <row r="61" spans="2:3" x14ac:dyDescent="0.25">
      <c r="B61" s="16"/>
      <c r="C61" s="16"/>
    </row>
    <row r="62" spans="2:3" x14ac:dyDescent="0.25">
      <c r="B62" s="16"/>
      <c r="C62" s="16"/>
    </row>
    <row r="63" spans="2:3" x14ac:dyDescent="0.25">
      <c r="B63" s="16"/>
      <c r="C63" s="16"/>
    </row>
    <row r="64" spans="2:3" x14ac:dyDescent="0.25">
      <c r="B64" s="16"/>
      <c r="C64" s="16"/>
    </row>
    <row r="65" spans="2:3" x14ac:dyDescent="0.25">
      <c r="B65" s="16"/>
      <c r="C65" s="16"/>
    </row>
    <row r="66" spans="2:3" x14ac:dyDescent="0.25">
      <c r="B66" s="16"/>
      <c r="C66" s="16"/>
    </row>
    <row r="67" spans="2:3" x14ac:dyDescent="0.25">
      <c r="B67" s="16"/>
      <c r="C67" s="16"/>
    </row>
    <row r="68" spans="2:3" x14ac:dyDescent="0.25">
      <c r="B68" s="16"/>
      <c r="C68" s="16"/>
    </row>
    <row r="69" spans="2:3" x14ac:dyDescent="0.25">
      <c r="B69" s="16"/>
      <c r="C69" s="16"/>
    </row>
    <row r="70" spans="2:3" x14ac:dyDescent="0.25">
      <c r="B70" s="16"/>
      <c r="C70" s="16"/>
    </row>
    <row r="71" spans="2:3" x14ac:dyDescent="0.25">
      <c r="B71" s="16"/>
      <c r="C71" s="16"/>
    </row>
    <row r="72" spans="2:3" x14ac:dyDescent="0.25">
      <c r="B72" s="16"/>
      <c r="C72" s="16"/>
    </row>
    <row r="73" spans="2:3" x14ac:dyDescent="0.25">
      <c r="B73" s="16"/>
      <c r="C73" s="16"/>
    </row>
    <row r="74" spans="2:3" x14ac:dyDescent="0.25">
      <c r="B74" s="16"/>
      <c r="C74" s="16"/>
    </row>
    <row r="75" spans="2:3" x14ac:dyDescent="0.25">
      <c r="B75" s="16"/>
      <c r="C75" s="16"/>
    </row>
    <row r="76" spans="2:3" x14ac:dyDescent="0.25">
      <c r="B76" s="16"/>
      <c r="C76" s="16"/>
    </row>
    <row r="77" spans="2:3" x14ac:dyDescent="0.25">
      <c r="B77" s="16"/>
      <c r="C77" s="16"/>
    </row>
    <row r="78" spans="2:3" x14ac:dyDescent="0.25">
      <c r="B78" s="16"/>
      <c r="C78" s="16"/>
    </row>
    <row r="79" spans="2:3" x14ac:dyDescent="0.25">
      <c r="B79" s="16"/>
      <c r="C79" s="16"/>
    </row>
    <row r="80" spans="2:3" x14ac:dyDescent="0.25">
      <c r="B80" s="16"/>
      <c r="C80" s="16"/>
    </row>
    <row r="81" spans="2:3" x14ac:dyDescent="0.25">
      <c r="B81" s="16"/>
      <c r="C81" s="16"/>
    </row>
    <row r="82" spans="2:3" x14ac:dyDescent="0.25">
      <c r="B82" s="16"/>
      <c r="C82" s="16"/>
    </row>
    <row r="83" spans="2:3" x14ac:dyDescent="0.25">
      <c r="B83" s="16"/>
      <c r="C83" s="16"/>
    </row>
    <row r="84" spans="2:3" x14ac:dyDescent="0.25">
      <c r="B84" s="16"/>
      <c r="C84" s="16"/>
    </row>
    <row r="85" spans="2:3" x14ac:dyDescent="0.25">
      <c r="B85" s="16"/>
      <c r="C85" s="16"/>
    </row>
    <row r="86" spans="2:3" x14ac:dyDescent="0.25">
      <c r="B86" s="16"/>
    </row>
    <row r="87" spans="2:3" x14ac:dyDescent="0.25">
      <c r="B87" s="16"/>
      <c r="C87" s="16"/>
    </row>
    <row r="88" spans="2:3" x14ac:dyDescent="0.25">
      <c r="B88" s="16"/>
      <c r="C88" s="16"/>
    </row>
    <row r="89" spans="2:3" x14ac:dyDescent="0.25">
      <c r="B89" s="16"/>
      <c r="C89" s="16"/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8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SheetLayoutView="90" workbookViewId="0">
      <selection activeCell="E24" sqref="E24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s="14" customFormat="1" ht="25.5" customHeight="1" x14ac:dyDescent="0.25">
      <c r="A1" s="151" t="s">
        <v>157</v>
      </c>
      <c r="B1" s="151"/>
      <c r="C1" s="151"/>
      <c r="D1" s="151"/>
    </row>
    <row r="2" spans="1:8" s="14" customFormat="1" ht="31.5" customHeight="1" x14ac:dyDescent="0.25">
      <c r="A2" s="152" t="s">
        <v>158</v>
      </c>
      <c r="B2" s="152"/>
      <c r="C2" s="152"/>
      <c r="D2" s="152"/>
    </row>
    <row r="3" spans="1:8" ht="5.0999999999999996" customHeight="1" x14ac:dyDescent="0.25">
      <c r="A3" s="9"/>
      <c r="B3" s="9"/>
      <c r="C3" s="9"/>
      <c r="D3" s="9"/>
    </row>
    <row r="4" spans="1:8" ht="17.25" customHeight="1" x14ac:dyDescent="0.25">
      <c r="A4" s="110" t="s">
        <v>116</v>
      </c>
      <c r="B4" s="112"/>
      <c r="C4" s="112"/>
      <c r="D4" s="113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114" t="s">
        <v>1</v>
      </c>
    </row>
    <row r="6" spans="1:8" s="26" customFormat="1" ht="15" customHeight="1" x14ac:dyDescent="0.25">
      <c r="A6" s="2" t="s">
        <v>106</v>
      </c>
      <c r="B6" s="38">
        <v>765.40000000000009</v>
      </c>
      <c r="C6" s="38">
        <v>826.60000000000014</v>
      </c>
      <c r="D6" s="115" t="s">
        <v>22</v>
      </c>
      <c r="E6" s="35">
        <f>-B6+'p1 wb'!B6-'P2 wb'!B6</f>
        <v>0</v>
      </c>
      <c r="F6" s="35">
        <f>-C6+'p1 wb'!C6-'P2 wb'!C6</f>
        <v>0</v>
      </c>
      <c r="H6" s="137">
        <f>'p1 wb'!B6-'P2 wb'!B6-'B1 WB'!B6</f>
        <v>0</v>
      </c>
    </row>
    <row r="7" spans="1:8" s="26" customFormat="1" ht="30" customHeight="1" x14ac:dyDescent="0.25">
      <c r="A7" s="76" t="s">
        <v>107</v>
      </c>
      <c r="B7" s="38">
        <v>1813.2999999999997</v>
      </c>
      <c r="C7" s="38">
        <v>1972.400000000001</v>
      </c>
      <c r="D7" s="115" t="s">
        <v>2</v>
      </c>
      <c r="E7" s="35">
        <f>-B7+'p1 wb'!B7-'P2 wb'!B7</f>
        <v>0</v>
      </c>
      <c r="F7" s="35">
        <f>-C7+'p1 wb'!C7-'P2 wb'!C7</f>
        <v>0</v>
      </c>
      <c r="H7" s="137">
        <f>'p1 wb'!B7-'P2 wb'!B7-'B1 WB'!B7</f>
        <v>0</v>
      </c>
    </row>
    <row r="8" spans="1:8" s="26" customFormat="1" ht="15" customHeight="1" x14ac:dyDescent="0.25">
      <c r="A8" s="73" t="s">
        <v>108</v>
      </c>
      <c r="B8" s="17">
        <v>48.599999999999994</v>
      </c>
      <c r="C8" s="17">
        <v>66</v>
      </c>
      <c r="D8" s="116" t="s">
        <v>3</v>
      </c>
      <c r="E8" s="35">
        <f>-B8+'p1 wb'!B8-'P2 wb'!B8</f>
        <v>0</v>
      </c>
      <c r="F8" s="35">
        <f>-C8+'p1 wb'!C8-'P2 wb'!C8</f>
        <v>0</v>
      </c>
      <c r="H8" s="137">
        <f>'p1 wb'!B8-'P2 wb'!B8-'B1 WB'!B8</f>
        <v>0</v>
      </c>
    </row>
    <row r="9" spans="1:8" s="26" customFormat="1" ht="15" customHeight="1" x14ac:dyDescent="0.25">
      <c r="A9" s="73" t="s">
        <v>4</v>
      </c>
      <c r="B9" s="17">
        <v>1655.6999999999998</v>
      </c>
      <c r="C9" s="17">
        <v>1785.4000000000005</v>
      </c>
      <c r="D9" s="116" t="s">
        <v>23</v>
      </c>
      <c r="E9" s="35">
        <f>-B9+'p1 wb'!B9-'P2 wb'!B9</f>
        <v>0</v>
      </c>
      <c r="F9" s="35">
        <f>-C9+'p1 wb'!C9-'P2 wb'!C9</f>
        <v>0</v>
      </c>
      <c r="H9" s="137">
        <f>'p1 wb'!B9-'P2 wb'!B9-'B1 WB'!B9</f>
        <v>0</v>
      </c>
    </row>
    <row r="10" spans="1:8" s="26" customFormat="1" ht="24.95" customHeight="1" x14ac:dyDescent="0.25">
      <c r="A10" s="73" t="s">
        <v>103</v>
      </c>
      <c r="B10" s="17">
        <v>69.199999999999989</v>
      </c>
      <c r="C10" s="17">
        <v>73.800000000000011</v>
      </c>
      <c r="D10" s="116" t="s">
        <v>85</v>
      </c>
      <c r="E10" s="35">
        <f>-B10+'p1 wb'!B10-'P2 wb'!B10</f>
        <v>0</v>
      </c>
      <c r="F10" s="35">
        <f>-C10+'p1 wb'!C10-'P2 wb'!C10</f>
        <v>0</v>
      </c>
      <c r="H10" s="137">
        <f>'p1 wb'!B10-'P2 wb'!B10-'B1 WB'!B10</f>
        <v>0</v>
      </c>
    </row>
    <row r="11" spans="1:8" s="26" customFormat="1" ht="35.1" customHeight="1" x14ac:dyDescent="0.25">
      <c r="A11" s="73" t="s">
        <v>27</v>
      </c>
      <c r="B11" s="17">
        <v>39.799999999999997</v>
      </c>
      <c r="C11" s="17">
        <v>47.2</v>
      </c>
      <c r="D11" s="116" t="s">
        <v>100</v>
      </c>
      <c r="E11" s="35">
        <f>-B11+'p1 wb'!B11-'P2 wb'!B11</f>
        <v>0</v>
      </c>
      <c r="F11" s="35">
        <f>-C11+'p1 wb'!C11-'P2 wb'!C11</f>
        <v>0</v>
      </c>
      <c r="H11" s="137">
        <f>'p1 wb'!B11-'P2 wb'!B11-'B1 WB'!B11</f>
        <v>0</v>
      </c>
    </row>
    <row r="12" spans="1:8" s="26" customFormat="1" ht="15" customHeight="1" x14ac:dyDescent="0.25">
      <c r="A12" s="76" t="s">
        <v>5</v>
      </c>
      <c r="B12" s="38">
        <v>579.90000000000009</v>
      </c>
      <c r="C12" s="38">
        <v>780.2</v>
      </c>
      <c r="D12" s="115" t="s">
        <v>6</v>
      </c>
      <c r="E12" s="35">
        <f>-B12+'p1 wb'!B12-'P2 wb'!B12</f>
        <v>0</v>
      </c>
      <c r="F12" s="35">
        <f>-C12+'p1 wb'!C12-'P2 wb'!C12</f>
        <v>0</v>
      </c>
      <c r="H12" s="137">
        <f>'p1 wb'!B12-'P2 wb'!B12-'B1 WB'!B12</f>
        <v>0</v>
      </c>
    </row>
    <row r="13" spans="1:8" s="26" customFormat="1" ht="36.75" customHeight="1" x14ac:dyDescent="0.25">
      <c r="A13" s="80" t="s">
        <v>105</v>
      </c>
      <c r="B13" s="47">
        <v>2582</v>
      </c>
      <c r="C13" s="38">
        <v>3377.8</v>
      </c>
      <c r="D13" s="74" t="s">
        <v>120</v>
      </c>
      <c r="E13" s="26">
        <f>-B13+'p1 wb'!B13-'P2 wb'!B13</f>
        <v>0</v>
      </c>
      <c r="F13" s="35">
        <f>-C13+'p1 wb'!C13-'P2 wb'!C13</f>
        <v>0</v>
      </c>
      <c r="H13" s="35">
        <f>'p1 wb'!B13-'P2 wb'!B13-'B1 WB'!B13</f>
        <v>0</v>
      </c>
    </row>
    <row r="14" spans="1:8" s="26" customFormat="1" ht="15" customHeight="1" x14ac:dyDescent="0.25">
      <c r="A14" s="76" t="s">
        <v>110</v>
      </c>
      <c r="B14" s="38">
        <v>196.60000000000002</v>
      </c>
      <c r="C14" s="38">
        <v>253.1</v>
      </c>
      <c r="D14" s="115" t="s">
        <v>24</v>
      </c>
      <c r="E14" s="35">
        <f>-B14+'p1 wb'!B14-'P2 wb'!B14</f>
        <v>0</v>
      </c>
      <c r="F14" s="35">
        <f>-C14+'p1 wb'!C14-'P2 wb'!C14</f>
        <v>0</v>
      </c>
      <c r="H14" s="137">
        <f>'p1 wb'!B14-'P2 wb'!B14-'B1 WB'!B14</f>
        <v>0</v>
      </c>
    </row>
    <row r="15" spans="1:8" s="26" customFormat="1" ht="15" customHeight="1" x14ac:dyDescent="0.25">
      <c r="A15" s="76" t="s">
        <v>29</v>
      </c>
      <c r="B15" s="38">
        <v>613.79999999999995</v>
      </c>
      <c r="C15" s="38">
        <v>610.6</v>
      </c>
      <c r="D15" s="115" t="s">
        <v>94</v>
      </c>
      <c r="E15" s="35">
        <f>-B15+'p1 wb'!B15-'P2 wb'!B15</f>
        <v>0</v>
      </c>
      <c r="F15" s="35">
        <f>-C15+'p1 wb'!C15-'P2 wb'!C15</f>
        <v>0</v>
      </c>
      <c r="H15" s="137">
        <f>'p1 wb'!B15-'P2 wb'!B15-'B1 WB'!B15</f>
        <v>0</v>
      </c>
    </row>
    <row r="16" spans="1:8" s="26" customFormat="1" ht="15" customHeight="1" x14ac:dyDescent="0.25">
      <c r="A16" s="76" t="s">
        <v>30</v>
      </c>
      <c r="B16" s="38">
        <v>506</v>
      </c>
      <c r="C16" s="38">
        <v>510.59999999999997</v>
      </c>
      <c r="D16" s="115" t="s">
        <v>25</v>
      </c>
      <c r="E16" s="35">
        <f>-B16+'p1 wb'!B16-'P2 wb'!B16</f>
        <v>0</v>
      </c>
      <c r="F16" s="35">
        <f>-C16+'p1 wb'!C16-'P2 wb'!C16</f>
        <v>0</v>
      </c>
      <c r="H16" s="137">
        <f>'p1 wb'!B16-'P2 wb'!B16-'B1 WB'!B16</f>
        <v>0</v>
      </c>
    </row>
    <row r="17" spans="1:8" s="26" customFormat="1" ht="15" customHeight="1" x14ac:dyDescent="0.25">
      <c r="A17" s="76" t="s">
        <v>7</v>
      </c>
      <c r="B17" s="38">
        <v>2583.7000000000003</v>
      </c>
      <c r="C17" s="38">
        <v>2769.1</v>
      </c>
      <c r="D17" s="115" t="s">
        <v>8</v>
      </c>
      <c r="E17" s="35">
        <f>-B17+'p1 wb'!B17-'P2 wb'!B17</f>
        <v>0</v>
      </c>
      <c r="F17" s="35">
        <f>-C17+'p1 wb'!C17-'P2 wb'!C17</f>
        <v>0</v>
      </c>
      <c r="H17" s="137">
        <f>'p1 wb'!B17-'P2 wb'!B17-'B1 WB'!B17</f>
        <v>0</v>
      </c>
    </row>
    <row r="18" spans="1:8" s="26" customFormat="1" ht="27.95" customHeight="1" x14ac:dyDescent="0.25">
      <c r="A18" s="73" t="s">
        <v>31</v>
      </c>
      <c r="B18" s="17">
        <v>236.89999999999998</v>
      </c>
      <c r="C18" s="17">
        <v>242.70000000000002</v>
      </c>
      <c r="D18" s="116" t="s">
        <v>95</v>
      </c>
      <c r="E18" s="35">
        <f>-B18+'p1 wb'!B18-'P2 wb'!B18</f>
        <v>0</v>
      </c>
      <c r="F18" s="35">
        <f>-C18+'p1 wb'!C18-'P2 wb'!C18</f>
        <v>0</v>
      </c>
      <c r="H18" s="137">
        <f>'p1 wb'!B18-'P2 wb'!B18-'B1 WB'!B18</f>
        <v>0</v>
      </c>
    </row>
    <row r="19" spans="1:8" s="26" customFormat="1" ht="15" customHeight="1" x14ac:dyDescent="0.25">
      <c r="A19" s="73" t="s">
        <v>32</v>
      </c>
      <c r="B19" s="17">
        <v>529.5</v>
      </c>
      <c r="C19" s="17">
        <v>576.9</v>
      </c>
      <c r="D19" s="116" t="s">
        <v>96</v>
      </c>
      <c r="E19" s="35">
        <f>-B19+'p1 wb'!B19-'P2 wb'!B19</f>
        <v>-2.3092638912203256E-14</v>
      </c>
      <c r="F19" s="35">
        <f>-C19+'p1 wb'!C19-'P2 wb'!C19</f>
        <v>-2.3092638912203256E-14</v>
      </c>
      <c r="H19" s="137">
        <f>'p1 wb'!B19-'P2 wb'!B19-'B1 WB'!B19</f>
        <v>0</v>
      </c>
    </row>
    <row r="20" spans="1:8" s="26" customFormat="1" ht="24.95" customHeight="1" x14ac:dyDescent="0.25">
      <c r="A20" s="73" t="s">
        <v>33</v>
      </c>
      <c r="B20" s="17">
        <v>139.4</v>
      </c>
      <c r="C20" s="17">
        <v>188.5</v>
      </c>
      <c r="D20" s="116" t="s">
        <v>97</v>
      </c>
      <c r="E20" s="35">
        <f>-B20+'p1 wb'!B20-'P2 wb'!B20</f>
        <v>0</v>
      </c>
      <c r="F20" s="35">
        <f>-C20+'p1 wb'!C20-'P2 wb'!C20</f>
        <v>0</v>
      </c>
      <c r="H20" s="137">
        <f>'p1 wb'!B20-'P2 wb'!B20-'B1 WB'!B20</f>
        <v>0</v>
      </c>
    </row>
    <row r="21" spans="1:8" s="26" customFormat="1" ht="24.95" customHeight="1" x14ac:dyDescent="0.25">
      <c r="A21" s="73" t="s">
        <v>34</v>
      </c>
      <c r="B21" s="17">
        <v>93</v>
      </c>
      <c r="C21" s="17">
        <v>101.10000000000001</v>
      </c>
      <c r="D21" s="116" t="s">
        <v>98</v>
      </c>
      <c r="E21" s="35">
        <f>-B21+'p1 wb'!B21-'P2 wb'!B21</f>
        <v>0</v>
      </c>
      <c r="F21" s="35">
        <f>-C21+'p1 wb'!C21-'P2 wb'!C21</f>
        <v>0</v>
      </c>
      <c r="H21" s="137">
        <f>'p1 wb'!B21-'P2 wb'!B21-'B1 WB'!B21</f>
        <v>0</v>
      </c>
    </row>
    <row r="22" spans="1:8" s="26" customFormat="1" ht="15" customHeight="1" x14ac:dyDescent="0.25">
      <c r="A22" s="73" t="s">
        <v>9</v>
      </c>
      <c r="B22" s="17">
        <v>833.90000000000009</v>
      </c>
      <c r="C22" s="17">
        <v>911.7</v>
      </c>
      <c r="D22" s="116" t="s">
        <v>10</v>
      </c>
      <c r="E22" s="35">
        <f>-B22+'p1 wb'!B22-'P2 wb'!B22</f>
        <v>0</v>
      </c>
      <c r="F22" s="35">
        <f>-C22+'p1 wb'!C22-'P2 wb'!C22</f>
        <v>0</v>
      </c>
      <c r="H22" s="137">
        <f>'p1 wb'!B22-'P2 wb'!B22-'B1 WB'!B22</f>
        <v>0</v>
      </c>
    </row>
    <row r="23" spans="1:8" s="26" customFormat="1" ht="23.25" customHeight="1" x14ac:dyDescent="0.25">
      <c r="A23" s="73" t="s">
        <v>35</v>
      </c>
      <c r="B23" s="17">
        <v>459.80000000000007</v>
      </c>
      <c r="C23" s="17">
        <v>397.1</v>
      </c>
      <c r="D23" s="72" t="s">
        <v>11</v>
      </c>
      <c r="E23" s="137">
        <f>-B23+'p1 wb'!B23-'P2 wb'!B23</f>
        <v>0</v>
      </c>
      <c r="F23" s="137">
        <f>-C23+'p1 wb'!C23-'P2 wb'!C23</f>
        <v>0</v>
      </c>
      <c r="G23" s="35"/>
      <c r="H23" s="64">
        <f>'p1 wb'!B23-'P2 wb'!B23-'B1 WB'!B23</f>
        <v>0</v>
      </c>
    </row>
    <row r="24" spans="1:8" s="26" customFormat="1" ht="15" customHeight="1" x14ac:dyDescent="0.25">
      <c r="A24" s="73" t="s">
        <v>36</v>
      </c>
      <c r="B24" s="17">
        <v>57.7</v>
      </c>
      <c r="C24" s="17">
        <v>82.5</v>
      </c>
      <c r="D24" s="116" t="s">
        <v>26</v>
      </c>
      <c r="E24" s="35">
        <f>-B24+'p1 wb'!B24-'P2 wb'!B24</f>
        <v>0</v>
      </c>
      <c r="F24" s="35">
        <f>-C24+'p1 wb'!C24-'P2 wb'!C24</f>
        <v>0</v>
      </c>
      <c r="H24" s="137">
        <f>'p1 wb'!B24-'P2 wb'!B24-'B1 WB'!B24</f>
        <v>0</v>
      </c>
    </row>
    <row r="25" spans="1:8" s="26" customFormat="1" ht="15" customHeight="1" x14ac:dyDescent="0.25">
      <c r="A25" s="73" t="s">
        <v>37</v>
      </c>
      <c r="B25" s="17">
        <v>233.49999999999997</v>
      </c>
      <c r="C25" s="17">
        <v>268.60000000000002</v>
      </c>
      <c r="D25" s="116" t="s">
        <v>99</v>
      </c>
      <c r="E25" s="35">
        <f>-B25+'p1 wb'!B25-'P2 wb'!B25</f>
        <v>0</v>
      </c>
      <c r="F25" s="35">
        <f>-C25+'p1 wb'!C25-'P2 wb'!C25</f>
        <v>0</v>
      </c>
      <c r="H25" s="137">
        <f>'p1 wb'!B25-'P2 wb'!B25-'B1 WB'!B25</f>
        <v>0</v>
      </c>
    </row>
    <row r="26" spans="1:8" s="26" customFormat="1" ht="24.75" customHeight="1" x14ac:dyDescent="0.25">
      <c r="A26" s="76" t="s">
        <v>104</v>
      </c>
      <c r="B26" s="38">
        <v>974.89999999999986</v>
      </c>
      <c r="C26" s="38">
        <v>878.09999999999991</v>
      </c>
      <c r="D26" s="74" t="s">
        <v>13</v>
      </c>
      <c r="E26" s="35">
        <f>-B26+'p1 wb'!B26-'P2 wb'!B26</f>
        <v>0</v>
      </c>
      <c r="F26" s="35">
        <f>-C26+'p1 wb'!C26-'P2 wb'!C26</f>
        <v>0</v>
      </c>
      <c r="H26" s="35">
        <f>'p1 wb'!B26-'P2 wb'!B26-'B1 WB'!B26</f>
        <v>0</v>
      </c>
    </row>
    <row r="27" spans="1:8" s="26" customFormat="1" ht="23.25" customHeight="1" x14ac:dyDescent="0.25">
      <c r="A27" s="76" t="s">
        <v>109</v>
      </c>
      <c r="B27" s="38">
        <v>6.4</v>
      </c>
      <c r="C27" s="38">
        <v>8.1999999999999993</v>
      </c>
      <c r="D27" s="74" t="s">
        <v>14</v>
      </c>
      <c r="E27" s="35">
        <f>-B27+'p1 wb'!B27-'P2 wb'!B27</f>
        <v>0</v>
      </c>
      <c r="F27" s="35">
        <f>-C27+'p1 wb'!C27-'P2 wb'!C27</f>
        <v>0</v>
      </c>
      <c r="H27" s="35">
        <f>'p1 wb'!B27-'P2 wb'!B27-'B1 WB'!B27</f>
        <v>0</v>
      </c>
    </row>
    <row r="28" spans="1:8" s="26" customFormat="1" ht="15" customHeight="1" x14ac:dyDescent="0.25">
      <c r="A28" s="73" t="s">
        <v>15</v>
      </c>
      <c r="B28" s="17">
        <v>1220.5</v>
      </c>
      <c r="C28" s="17">
        <v>1206.5</v>
      </c>
      <c r="D28" s="116" t="s">
        <v>16</v>
      </c>
      <c r="E28" s="35">
        <f>-B28+'p1 wb'!B28-'P2 wb'!B28</f>
        <v>0</v>
      </c>
      <c r="F28" s="35">
        <f>-C28+'p1 wb'!C28-'P2 wb'!C28</f>
        <v>0</v>
      </c>
      <c r="H28" s="137">
        <f>'p1 wb'!B28-'P2 wb'!B28-'B1 WB'!B28</f>
        <v>0</v>
      </c>
    </row>
    <row r="29" spans="1:8" s="26" customFormat="1" ht="15" customHeight="1" x14ac:dyDescent="0.25">
      <c r="A29" s="73" t="s">
        <v>17</v>
      </c>
      <c r="B29" s="17">
        <v>934.9</v>
      </c>
      <c r="C29" s="17">
        <v>927.4</v>
      </c>
      <c r="D29" s="117" t="s">
        <v>18</v>
      </c>
      <c r="E29" s="35">
        <f>-B29+'p1 wb'!B29-'P2 wb'!B29</f>
        <v>0</v>
      </c>
      <c r="F29" s="35">
        <f>-C29+'p1 wb'!C29-'P2 wb'!C29</f>
        <v>0</v>
      </c>
      <c r="H29" s="137">
        <f>'p1 wb'!B29-'P2 wb'!B29-'B1 WB'!B29</f>
        <v>0</v>
      </c>
    </row>
    <row r="30" spans="1:8" s="26" customFormat="1" ht="15" customHeight="1" x14ac:dyDescent="0.25">
      <c r="A30" s="78" t="s">
        <v>19</v>
      </c>
      <c r="B30" s="39">
        <v>12777.399999999998</v>
      </c>
      <c r="C30" s="125">
        <v>14120.600000000004</v>
      </c>
      <c r="D30" s="118" t="s">
        <v>20</v>
      </c>
      <c r="E30" s="35">
        <f>-B30+'p1 wb'!B30-'P2 wb'!B30</f>
        <v>0</v>
      </c>
      <c r="F30" s="35">
        <f>-C30+'p1 wb'!C30-'P2 wb'!C30</f>
        <v>0</v>
      </c>
      <c r="H30" s="137">
        <f>'p1 wb'!B30-'P2 wb'!B30-'B1 WB'!B30</f>
        <v>0</v>
      </c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2" spans="1:8" x14ac:dyDescent="0.25">
      <c r="B32" s="55"/>
      <c r="C32" s="55"/>
    </row>
    <row r="33" spans="2:3" x14ac:dyDescent="0.25">
      <c r="B33" s="55"/>
      <c r="C33" s="55"/>
    </row>
    <row r="34" spans="2:3" x14ac:dyDescent="0.25">
      <c r="B34" s="16">
        <f>B7-B8-B9-B10-B11</f>
        <v>0</v>
      </c>
      <c r="C34" s="16">
        <f>C7-C8-C9-C10-C11</f>
        <v>4.4053649617126212E-13</v>
      </c>
    </row>
    <row r="35" spans="2:3" x14ac:dyDescent="0.25">
      <c r="B35" s="16">
        <f>B17-B18-B19-B20-B21-B22-B23-B24-B25</f>
        <v>0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  <row r="37" spans="2:3" x14ac:dyDescent="0.25">
      <c r="B37" s="16"/>
      <c r="C37" s="16"/>
    </row>
    <row r="38" spans="2:3" x14ac:dyDescent="0.25">
      <c r="B38" s="16"/>
      <c r="C38" s="16"/>
    </row>
    <row r="39" spans="2:3" x14ac:dyDescent="0.25">
      <c r="B39" s="16"/>
      <c r="C39" s="16"/>
    </row>
    <row r="40" spans="2:3" x14ac:dyDescent="0.25">
      <c r="B40" s="16"/>
      <c r="C40" s="16"/>
    </row>
    <row r="41" spans="2:3" x14ac:dyDescent="0.25">
      <c r="B41" s="16"/>
      <c r="C41" s="16"/>
    </row>
    <row r="42" spans="2:3" x14ac:dyDescent="0.25">
      <c r="B42" s="16"/>
      <c r="C42" s="16"/>
    </row>
    <row r="43" spans="2:3" x14ac:dyDescent="0.25">
      <c r="B43" s="16"/>
      <c r="C43" s="16"/>
    </row>
    <row r="44" spans="2:3" x14ac:dyDescent="0.25">
      <c r="B44" s="16"/>
      <c r="C44" s="16"/>
    </row>
    <row r="45" spans="2:3" x14ac:dyDescent="0.25">
      <c r="B45" s="16"/>
      <c r="C45" s="16"/>
    </row>
    <row r="46" spans="2:3" x14ac:dyDescent="0.25">
      <c r="B46" s="16"/>
      <c r="C46" s="16"/>
    </row>
    <row r="47" spans="2:3" x14ac:dyDescent="0.25">
      <c r="B47" s="16"/>
      <c r="C47" s="16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6"/>
      <c r="C52" s="16"/>
    </row>
    <row r="53" spans="2:3" x14ac:dyDescent="0.25">
      <c r="B53" s="16"/>
      <c r="C53" s="16"/>
    </row>
    <row r="54" spans="2:3" x14ac:dyDescent="0.25">
      <c r="B54" s="16"/>
      <c r="C54" s="16"/>
    </row>
    <row r="55" spans="2:3" x14ac:dyDescent="0.25">
      <c r="B55" s="16"/>
      <c r="C55" s="16"/>
    </row>
    <row r="56" spans="2:3" x14ac:dyDescent="0.25">
      <c r="B56" s="16"/>
      <c r="C56" s="16"/>
    </row>
    <row r="57" spans="2:3" x14ac:dyDescent="0.25">
      <c r="B57" s="16"/>
      <c r="C57" s="16"/>
    </row>
    <row r="58" spans="2:3" x14ac:dyDescent="0.25">
      <c r="B58" s="16"/>
      <c r="C58" s="16"/>
    </row>
    <row r="59" spans="2:3" x14ac:dyDescent="0.25">
      <c r="B59" s="16"/>
      <c r="C59" s="16"/>
    </row>
    <row r="60" spans="2:3" x14ac:dyDescent="0.25">
      <c r="B60" s="16"/>
      <c r="C60" s="16"/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0"/>
  <sheetViews>
    <sheetView view="pageBreakPreview" zoomScale="90" zoomScaleSheetLayoutView="90" workbookViewId="0">
      <selection activeCell="F23" sqref="F23"/>
    </sheetView>
  </sheetViews>
  <sheetFormatPr defaultRowHeight="15" x14ac:dyDescent="0.25"/>
  <cols>
    <col min="1" max="1" width="30.5703125" customWidth="1"/>
    <col min="2" max="3" width="10.5703125" customWidth="1"/>
    <col min="4" max="4" width="26.85546875" customWidth="1"/>
  </cols>
  <sheetData>
    <row r="1" spans="1:8" s="14" customFormat="1" ht="18.95" customHeight="1" x14ac:dyDescent="0.25">
      <c r="A1" s="151" t="s">
        <v>159</v>
      </c>
      <c r="B1" s="151"/>
      <c r="C1" s="151"/>
      <c r="D1" s="151"/>
    </row>
    <row r="2" spans="1:8" s="14" customFormat="1" ht="31.5" customHeight="1" x14ac:dyDescent="0.25">
      <c r="A2" s="152" t="s">
        <v>160</v>
      </c>
      <c r="B2" s="152"/>
      <c r="C2" s="152"/>
      <c r="D2" s="152"/>
    </row>
    <row r="3" spans="1:8" ht="5.0999999999999996" customHeight="1" x14ac:dyDescent="0.25">
      <c r="A3" s="9"/>
      <c r="B3" s="9"/>
      <c r="C3" s="9"/>
      <c r="D3" s="9"/>
    </row>
    <row r="4" spans="1:8" ht="17.2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2" t="s">
        <v>106</v>
      </c>
      <c r="B6" s="38">
        <v>337.59999999999997</v>
      </c>
      <c r="C6" s="38">
        <v>382</v>
      </c>
      <c r="D6" s="74" t="s">
        <v>22</v>
      </c>
      <c r="E6" s="35">
        <f>-B6+'P1 Gaza'!B6-'P2 gaza'!B6</f>
        <v>0</v>
      </c>
      <c r="F6" s="35">
        <f>-C6+'P1 Gaza'!C6-'P2 gaza'!C6</f>
        <v>0</v>
      </c>
      <c r="H6" s="35">
        <f>'P1 Gaza'!B6-'P2 gaza'!B6-'B1 gaza'!B6</f>
        <v>0</v>
      </c>
    </row>
    <row r="7" spans="1:8" s="26" customFormat="1" ht="24.95" customHeight="1" x14ac:dyDescent="0.25">
      <c r="A7" s="76" t="s">
        <v>107</v>
      </c>
      <c r="B7" s="38">
        <v>134.29999999999995</v>
      </c>
      <c r="C7" s="38">
        <v>231.20000000000005</v>
      </c>
      <c r="D7" s="74" t="s">
        <v>2</v>
      </c>
      <c r="E7" s="35">
        <f>-B7+'P1 Gaza'!B7-'P2 gaza'!B7</f>
        <v>0</v>
      </c>
      <c r="F7" s="35">
        <f>-C7+'P1 Gaza'!C7-'P2 gaza'!C7</f>
        <v>0</v>
      </c>
      <c r="H7" s="35">
        <f>'P1 Gaza'!B7-'P2 gaza'!B7-'B1 gaza'!B7</f>
        <v>0</v>
      </c>
    </row>
    <row r="8" spans="1:8" s="26" customFormat="1" ht="15" customHeight="1" x14ac:dyDescent="0.25">
      <c r="A8" s="73" t="s">
        <v>108</v>
      </c>
      <c r="B8" s="17">
        <v>0.5</v>
      </c>
      <c r="C8" s="17">
        <v>0.60000000000000009</v>
      </c>
      <c r="D8" s="72" t="s">
        <v>3</v>
      </c>
      <c r="E8" s="35">
        <f>-B8+'P1 Gaza'!B8-'P2 gaza'!B8</f>
        <v>0</v>
      </c>
      <c r="F8" s="35">
        <f>-C8+'P1 Gaza'!C8-'P2 gaza'!C8</f>
        <v>0</v>
      </c>
      <c r="H8" s="35">
        <f>'P1 Gaza'!B8-'P2 gaza'!B8-'B1 gaza'!B8</f>
        <v>0</v>
      </c>
    </row>
    <row r="9" spans="1:8" s="26" customFormat="1" ht="15" customHeight="1" x14ac:dyDescent="0.25">
      <c r="A9" s="73" t="s">
        <v>4</v>
      </c>
      <c r="B9" s="17">
        <v>60.100000000000023</v>
      </c>
      <c r="C9" s="17">
        <v>139.5</v>
      </c>
      <c r="D9" s="72" t="s">
        <v>23</v>
      </c>
      <c r="E9" s="35">
        <f>-B9+'P1 Gaza'!B9-'P2 gaza'!B9</f>
        <v>0</v>
      </c>
      <c r="F9" s="35">
        <f>-C9+'P1 Gaza'!C9-'P2 gaza'!C9</f>
        <v>0</v>
      </c>
      <c r="H9" s="35">
        <f>'P1 Gaza'!B9-'P2 gaza'!B9-'B1 gaza'!B9</f>
        <v>0</v>
      </c>
    </row>
    <row r="10" spans="1:8" s="26" customFormat="1" ht="24.95" customHeight="1" x14ac:dyDescent="0.25">
      <c r="A10" s="73" t="s">
        <v>103</v>
      </c>
      <c r="B10" s="17">
        <v>65.2</v>
      </c>
      <c r="C10" s="17">
        <v>84.1</v>
      </c>
      <c r="D10" s="72" t="s">
        <v>85</v>
      </c>
      <c r="E10" s="35">
        <f>-B10+'P1 Gaza'!B10-'P2 gaza'!B10</f>
        <v>0</v>
      </c>
      <c r="F10" s="35">
        <f>-C10+'P1 Gaza'!C10-'P2 gaza'!C10</f>
        <v>0</v>
      </c>
      <c r="H10" s="35">
        <f>'P1 Gaza'!B10-'P2 gaza'!B10-'B1 gaza'!B10</f>
        <v>0</v>
      </c>
    </row>
    <row r="11" spans="1:8" s="26" customFormat="1" ht="37.5" customHeight="1" x14ac:dyDescent="0.25">
      <c r="A11" s="73" t="s">
        <v>27</v>
      </c>
      <c r="B11" s="17">
        <v>8.5</v>
      </c>
      <c r="C11" s="17">
        <v>6.9999999999999991</v>
      </c>
      <c r="D11" s="72" t="s">
        <v>100</v>
      </c>
      <c r="E11" s="35">
        <f>-B11+'P1 Gaza'!B11-'P2 gaza'!B11</f>
        <v>0</v>
      </c>
      <c r="F11" s="35">
        <f>-C11+'P1 Gaza'!C11-'P2 gaza'!C11</f>
        <v>0</v>
      </c>
      <c r="H11" s="35">
        <f>'P1 Gaza'!B11-'P2 gaza'!B11-'B1 gaza'!B11</f>
        <v>0</v>
      </c>
    </row>
    <row r="12" spans="1:8" s="26" customFormat="1" ht="15" customHeight="1" x14ac:dyDescent="0.25">
      <c r="A12" s="76" t="s">
        <v>5</v>
      </c>
      <c r="B12" s="38">
        <v>117.3</v>
      </c>
      <c r="C12" s="38">
        <v>174.39999999999998</v>
      </c>
      <c r="D12" s="74" t="s">
        <v>6</v>
      </c>
      <c r="E12" s="35">
        <f>-B12+'P1 Gaza'!B12-'P2 gaza'!B12</f>
        <v>0</v>
      </c>
      <c r="F12" s="35">
        <f>-C12+'P1 Gaza'!C12-'P2 gaza'!C12</f>
        <v>0</v>
      </c>
      <c r="H12" s="35">
        <f>'P1 Gaza'!B12-'P2 gaza'!B12-'B1 gaza'!B12</f>
        <v>0</v>
      </c>
    </row>
    <row r="13" spans="1:8" s="26" customFormat="1" ht="36.75" customHeight="1" x14ac:dyDescent="0.25">
      <c r="A13" s="80" t="s">
        <v>28</v>
      </c>
      <c r="B13" s="47">
        <v>427.9</v>
      </c>
      <c r="C13" s="38">
        <v>571.1</v>
      </c>
      <c r="D13" s="74" t="s">
        <v>120</v>
      </c>
      <c r="E13" s="26">
        <f>-B13+'P1 Gaza'!B13-'P2 gaza'!B13</f>
        <v>0</v>
      </c>
      <c r="F13" s="35">
        <f>-C13+'P1 Gaza'!C13-'P2 gaza'!C13</f>
        <v>0</v>
      </c>
      <c r="H13" s="35">
        <f>'P1 Gaza'!B13-'P2 gaza'!B13-'B1 gaza'!B13</f>
        <v>0</v>
      </c>
    </row>
    <row r="14" spans="1:8" s="26" customFormat="1" ht="15" customHeight="1" x14ac:dyDescent="0.25">
      <c r="A14" s="76" t="s">
        <v>110</v>
      </c>
      <c r="B14" s="38">
        <v>30.299999999999997</v>
      </c>
      <c r="C14" s="38">
        <v>35.900000000000006</v>
      </c>
      <c r="D14" s="74" t="s">
        <v>24</v>
      </c>
      <c r="E14" s="35">
        <f>-B14+'P1 Gaza'!B14-'P2 gaza'!B14</f>
        <v>0</v>
      </c>
      <c r="F14" s="35">
        <f>-C14+'P1 Gaza'!C14-'P2 gaza'!C14</f>
        <v>0</v>
      </c>
      <c r="H14" s="35">
        <f>'P1 Gaza'!B14-'P2 gaza'!B14-'B1 gaza'!B14</f>
        <v>0</v>
      </c>
    </row>
    <row r="15" spans="1:8" s="26" customFormat="1" ht="15" customHeight="1" x14ac:dyDescent="0.25">
      <c r="A15" s="76" t="s">
        <v>29</v>
      </c>
      <c r="B15" s="38">
        <v>77.099999999999994</v>
      </c>
      <c r="C15" s="38">
        <v>74.900000000000006</v>
      </c>
      <c r="D15" s="74" t="s">
        <v>94</v>
      </c>
      <c r="E15" s="35">
        <f>-B15+'P1 Gaza'!B15-'P2 gaza'!B15</f>
        <v>0</v>
      </c>
      <c r="F15" s="35">
        <f>-C15+'P1 Gaza'!C15-'P2 gaza'!C15</f>
        <v>0</v>
      </c>
      <c r="H15" s="35">
        <f>'P1 Gaza'!B15-'P2 gaza'!B15-'B1 gaza'!B15</f>
        <v>0</v>
      </c>
    </row>
    <row r="16" spans="1:8" s="26" customFormat="1" ht="15" customHeight="1" x14ac:dyDescent="0.25">
      <c r="A16" s="76" t="s">
        <v>30</v>
      </c>
      <c r="B16" s="38">
        <v>22.299999999999997</v>
      </c>
      <c r="C16" s="38">
        <v>18.399999999999999</v>
      </c>
      <c r="D16" s="74" t="s">
        <v>25</v>
      </c>
      <c r="E16" s="35">
        <f>-B16+'P1 Gaza'!B16-'P2 gaza'!B16</f>
        <v>0</v>
      </c>
      <c r="F16" s="35">
        <f>-C16+'P1 Gaza'!C16-'P2 gaza'!C16</f>
        <v>0</v>
      </c>
      <c r="H16" s="35">
        <f>'P1 Gaza'!B16-'P2 gaza'!B16-'B1 gaza'!B16</f>
        <v>0</v>
      </c>
    </row>
    <row r="17" spans="1:8" s="26" customFormat="1" ht="15" customHeight="1" x14ac:dyDescent="0.25">
      <c r="A17" s="76" t="s">
        <v>7</v>
      </c>
      <c r="B17" s="38">
        <v>826.69999999999982</v>
      </c>
      <c r="C17" s="38">
        <v>835.19999999999993</v>
      </c>
      <c r="D17" s="74" t="s">
        <v>8</v>
      </c>
      <c r="E17" s="35">
        <f>-B17+'P1 Gaza'!B17-'P2 gaza'!B17</f>
        <v>0</v>
      </c>
      <c r="F17" s="35">
        <f>-C17+'P1 Gaza'!C17-'P2 gaza'!C17</f>
        <v>0</v>
      </c>
      <c r="H17" s="35">
        <f>'P1 Gaza'!B17-'P2 gaza'!B17-'B1 gaza'!B17</f>
        <v>0</v>
      </c>
    </row>
    <row r="18" spans="1:8" s="26" customFormat="1" ht="27.95" customHeight="1" x14ac:dyDescent="0.25">
      <c r="A18" s="73" t="s">
        <v>31</v>
      </c>
      <c r="B18" s="17">
        <v>52.1</v>
      </c>
      <c r="C18" s="17">
        <v>61.999999999999993</v>
      </c>
      <c r="D18" s="72" t="s">
        <v>95</v>
      </c>
      <c r="E18" s="35">
        <f>-B18+'P1 Gaza'!B18-'P2 gaza'!B18</f>
        <v>0</v>
      </c>
      <c r="F18" s="35">
        <f>-C18+'P1 Gaza'!C18-'P2 gaza'!C18</f>
        <v>0</v>
      </c>
      <c r="H18" s="35">
        <f>'P1 Gaza'!B18-'P2 gaza'!B18-'B1 gaza'!B18</f>
        <v>0</v>
      </c>
    </row>
    <row r="19" spans="1:8" s="26" customFormat="1" ht="15" customHeight="1" x14ac:dyDescent="0.25">
      <c r="A19" s="73" t="s">
        <v>32</v>
      </c>
      <c r="B19" s="17">
        <v>215</v>
      </c>
      <c r="C19" s="17">
        <v>196.39999999999998</v>
      </c>
      <c r="D19" s="72" t="s">
        <v>96</v>
      </c>
      <c r="E19" s="35">
        <f>-B19+'P1 Gaza'!B19-'P2 gaza'!B19</f>
        <v>-1.1324274851176597E-14</v>
      </c>
      <c r="F19" s="35">
        <f>-C19+'P1 Gaza'!C19-'P2 gaza'!C19</f>
        <v>1.1324274851176597E-14</v>
      </c>
      <c r="H19" s="35">
        <f>'P1 Gaza'!B19-'P2 gaza'!B19-'B1 gaza'!B19</f>
        <v>0</v>
      </c>
    </row>
    <row r="20" spans="1:8" s="26" customFormat="1" ht="24.95" customHeight="1" x14ac:dyDescent="0.25">
      <c r="A20" s="73" t="s">
        <v>33</v>
      </c>
      <c r="B20" s="17">
        <v>18.100000000000001</v>
      </c>
      <c r="C20" s="17">
        <v>16.100000000000001</v>
      </c>
      <c r="D20" s="72" t="s">
        <v>97</v>
      </c>
      <c r="E20" s="35">
        <f>-B20+'P1 Gaza'!B20-'P2 gaza'!B20</f>
        <v>0</v>
      </c>
      <c r="F20" s="35">
        <f>-C20+'P1 Gaza'!C20-'P2 gaza'!C20</f>
        <v>0</v>
      </c>
      <c r="H20" s="35">
        <f>'P1 Gaza'!B20-'P2 gaza'!B20-'B1 gaza'!B20</f>
        <v>0</v>
      </c>
    </row>
    <row r="21" spans="1:8" s="26" customFormat="1" ht="24.95" customHeight="1" x14ac:dyDescent="0.25">
      <c r="A21" s="73" t="s">
        <v>34</v>
      </c>
      <c r="B21" s="17">
        <v>10</v>
      </c>
      <c r="C21" s="17">
        <v>16.299999999999997</v>
      </c>
      <c r="D21" s="72" t="s">
        <v>98</v>
      </c>
      <c r="E21" s="35">
        <f>-B21+'P1 Gaza'!B21-'P2 gaza'!B21</f>
        <v>0</v>
      </c>
      <c r="F21" s="35">
        <f>-C21+'P1 Gaza'!C21-'P2 gaza'!C21</f>
        <v>0</v>
      </c>
      <c r="H21" s="35">
        <f>'P1 Gaza'!B21-'P2 gaza'!B21-'B1 gaza'!B21</f>
        <v>0</v>
      </c>
    </row>
    <row r="22" spans="1:8" s="26" customFormat="1" ht="15" customHeight="1" x14ac:dyDescent="0.25">
      <c r="A22" s="73" t="s">
        <v>9</v>
      </c>
      <c r="B22" s="17">
        <v>211.6</v>
      </c>
      <c r="C22" s="17">
        <v>221.7</v>
      </c>
      <c r="D22" s="72" t="s">
        <v>10</v>
      </c>
      <c r="E22" s="35">
        <f>-B22+'P1 Gaza'!B22-'P2 gaza'!B22</f>
        <v>0</v>
      </c>
      <c r="F22" s="35">
        <f>-C22+'P1 Gaza'!C22-'P2 gaza'!C22</f>
        <v>0</v>
      </c>
      <c r="H22" s="35">
        <f>'P1 Gaza'!B22-'P2 gaza'!B22-'B1 gaza'!B22</f>
        <v>0</v>
      </c>
    </row>
    <row r="23" spans="1:8" s="26" customFormat="1" ht="23.25" customHeight="1" x14ac:dyDescent="0.25">
      <c r="A23" s="73" t="s">
        <v>35</v>
      </c>
      <c r="B23" s="17">
        <v>200.7</v>
      </c>
      <c r="C23" s="17">
        <v>195.89999999999998</v>
      </c>
      <c r="D23" s="72" t="s">
        <v>11</v>
      </c>
      <c r="E23" s="137">
        <f>-B23+'P1 Gaza'!B23-'P2 gaza'!B23</f>
        <v>0</v>
      </c>
      <c r="F23" s="137">
        <f>-C23+'P1 Gaza'!C23-'P2 gaza'!C23</f>
        <v>0</v>
      </c>
      <c r="G23" s="35"/>
      <c r="H23" s="64">
        <f>'P1 Gaza'!B23-'P2 gaza'!B23-'B1 gaza'!B23</f>
        <v>0</v>
      </c>
    </row>
    <row r="24" spans="1:8" s="26" customFormat="1" ht="15" customHeight="1" x14ac:dyDescent="0.25">
      <c r="A24" s="73" t="s">
        <v>36</v>
      </c>
      <c r="B24" s="17">
        <v>17.899999999999999</v>
      </c>
      <c r="C24" s="17">
        <v>18.300000000000004</v>
      </c>
      <c r="D24" s="72" t="s">
        <v>26</v>
      </c>
      <c r="E24" s="35">
        <f>-B24+'P1 Gaza'!B24-'P2 gaza'!B24</f>
        <v>0</v>
      </c>
      <c r="F24" s="35">
        <f>-C24+'P1 Gaza'!C24-'P2 gaza'!C24</f>
        <v>0</v>
      </c>
      <c r="H24" s="35">
        <f>'P1 Gaza'!B24-'P2 gaza'!B24-'B1 gaza'!B24</f>
        <v>0</v>
      </c>
    </row>
    <row r="25" spans="1:8" s="26" customFormat="1" ht="15" customHeight="1" x14ac:dyDescent="0.25">
      <c r="A25" s="73" t="s">
        <v>37</v>
      </c>
      <c r="B25" s="17">
        <v>101.30000000000001</v>
      </c>
      <c r="C25" s="17">
        <v>108.5</v>
      </c>
      <c r="D25" s="72" t="s">
        <v>99</v>
      </c>
      <c r="E25" s="35">
        <f>-B25+'P1 Gaza'!B25-'P2 gaza'!B25</f>
        <v>0</v>
      </c>
      <c r="F25" s="35">
        <f>-C25+'P1 Gaza'!C25-'P2 gaza'!C25</f>
        <v>0</v>
      </c>
      <c r="H25" s="35">
        <f>'P1 Gaza'!B25-'P2 gaza'!B25-'B1 gaza'!B25</f>
        <v>0</v>
      </c>
    </row>
    <row r="26" spans="1:8" s="26" customFormat="1" ht="24.75" customHeight="1" x14ac:dyDescent="0.25">
      <c r="A26" s="76" t="s">
        <v>12</v>
      </c>
      <c r="B26" s="38">
        <v>556.5</v>
      </c>
      <c r="C26" s="38">
        <v>526.70000000000005</v>
      </c>
      <c r="D26" s="74" t="s">
        <v>13</v>
      </c>
      <c r="E26" s="35">
        <f>-B26+'P1 Gaza'!B26-'P2 gaza'!B26</f>
        <v>0</v>
      </c>
      <c r="F26" s="35">
        <f>-C26+'P1 Gaza'!C26-'P2 gaza'!C26</f>
        <v>0</v>
      </c>
      <c r="H26" s="35">
        <f>'P1 Gaza'!B26-'P2 gaza'!B26-'B1 gaza'!B26</f>
        <v>0</v>
      </c>
    </row>
    <row r="27" spans="1:8" s="26" customFormat="1" ht="23.25" customHeight="1" x14ac:dyDescent="0.25">
      <c r="A27" s="76" t="s">
        <v>109</v>
      </c>
      <c r="B27" s="38">
        <v>0.5</v>
      </c>
      <c r="C27" s="38">
        <v>0.5</v>
      </c>
      <c r="D27" s="74" t="s">
        <v>14</v>
      </c>
      <c r="E27" s="35">
        <f>-B27+'P1 Gaza'!B27-'P2 gaza'!B27</f>
        <v>0</v>
      </c>
      <c r="F27" s="35">
        <f>-C27+'P1 Gaza'!C27-'P2 gaza'!C27</f>
        <v>0</v>
      </c>
      <c r="H27" s="35">
        <f>'P1 Gaza'!B27-'P2 gaza'!B27-'B1 gaza'!B27</f>
        <v>0</v>
      </c>
    </row>
    <row r="28" spans="1:8" s="26" customFormat="1" ht="15" customHeight="1" x14ac:dyDescent="0.25">
      <c r="A28" s="73" t="s">
        <v>15</v>
      </c>
      <c r="B28" s="17">
        <v>50.8</v>
      </c>
      <c r="C28" s="17">
        <v>51.5</v>
      </c>
      <c r="D28" s="72" t="s">
        <v>16</v>
      </c>
      <c r="E28" s="35">
        <f>-B28+'P1 Gaza'!B28-'P2 gaza'!B28</f>
        <v>0</v>
      </c>
      <c r="F28" s="35">
        <f>-C28+'P1 Gaza'!C28-'P2 gaza'!C28</f>
        <v>0</v>
      </c>
      <c r="H28" s="35">
        <f>'P1 Gaza'!B28-'P2 gaza'!B28-'B1 gaza'!B28</f>
        <v>0</v>
      </c>
    </row>
    <row r="29" spans="1:8" s="26" customFormat="1" ht="15" customHeight="1" x14ac:dyDescent="0.25">
      <c r="A29" s="73" t="s">
        <v>17</v>
      </c>
      <c r="B29" s="17">
        <v>173</v>
      </c>
      <c r="C29" s="17">
        <v>111.1</v>
      </c>
      <c r="D29" s="75" t="s">
        <v>18</v>
      </c>
      <c r="E29" s="35">
        <f>-B29+'P1 Gaza'!B29-'P2 gaza'!B29</f>
        <v>0</v>
      </c>
      <c r="F29" s="35">
        <f>-C29+'P1 Gaza'!C29-'P2 gaza'!C29</f>
        <v>0</v>
      </c>
      <c r="H29" s="35">
        <f>'P1 Gaza'!B29-'P2 gaza'!B29-'B1 gaza'!B29</f>
        <v>0</v>
      </c>
    </row>
    <row r="30" spans="1:8" s="26" customFormat="1" ht="15" customHeight="1" x14ac:dyDescent="0.25">
      <c r="A30" s="78" t="s">
        <v>19</v>
      </c>
      <c r="B30" s="39">
        <v>2754.2999999999993</v>
      </c>
      <c r="C30" s="125">
        <v>3012.9000000000005</v>
      </c>
      <c r="D30" s="77" t="s">
        <v>20</v>
      </c>
      <c r="E30" s="35">
        <f>-B30+'P1 Gaza'!B30-'P2 gaza'!B30</f>
        <v>0</v>
      </c>
      <c r="F30" s="35">
        <f>-C30+'P1 Gaza'!C30-'P2 gaza'!C30</f>
        <v>0</v>
      </c>
      <c r="H30" s="35">
        <f>'P1 Gaza'!B30-'P2 gaza'!B30-'B1 gaza'!B30</f>
        <v>0</v>
      </c>
    </row>
    <row r="31" spans="1:8" x14ac:dyDescent="0.25">
      <c r="B31" s="16"/>
      <c r="C31" s="16"/>
    </row>
    <row r="32" spans="1:8" x14ac:dyDescent="0.25">
      <c r="B32" s="55"/>
      <c r="C32" s="55"/>
    </row>
    <row r="33" spans="2:3" x14ac:dyDescent="0.25">
      <c r="B33" s="55"/>
      <c r="C33" s="55"/>
    </row>
    <row r="34" spans="2:3" x14ac:dyDescent="0.25">
      <c r="B34" s="16">
        <f>B7-B8-B9-B10-B11</f>
        <v>-7.1054273576010019E-14</v>
      </c>
      <c r="C34" s="16">
        <f>C7-C8-C9-C10-C11</f>
        <v>5.773159728050814E-14</v>
      </c>
    </row>
    <row r="35" spans="2:3" x14ac:dyDescent="0.25">
      <c r="B35" s="16">
        <f>B17-B18-B19-B20-B21-B22-B23-B24-B25</f>
        <v>-2.5579538487363607E-13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  <row r="37" spans="2:3" x14ac:dyDescent="0.25">
      <c r="B37" s="16"/>
      <c r="C37" s="16"/>
    </row>
    <row r="38" spans="2:3" x14ac:dyDescent="0.25">
      <c r="B38" s="16"/>
      <c r="C38" s="16"/>
    </row>
    <row r="39" spans="2:3" x14ac:dyDescent="0.25">
      <c r="B39" s="16"/>
      <c r="C39" s="16"/>
    </row>
    <row r="40" spans="2:3" x14ac:dyDescent="0.25">
      <c r="B40" s="16"/>
      <c r="C40" s="16"/>
    </row>
    <row r="41" spans="2:3" x14ac:dyDescent="0.25">
      <c r="B41" s="16"/>
      <c r="C41" s="16"/>
    </row>
    <row r="42" spans="2:3" x14ac:dyDescent="0.25">
      <c r="B42" s="16"/>
      <c r="C42" s="16"/>
    </row>
    <row r="43" spans="2:3" x14ac:dyDescent="0.25">
      <c r="B43" s="16"/>
      <c r="C43" s="16"/>
    </row>
    <row r="44" spans="2:3" x14ac:dyDescent="0.25">
      <c r="B44" s="16"/>
      <c r="C44" s="16"/>
    </row>
    <row r="45" spans="2:3" x14ac:dyDescent="0.25">
      <c r="B45" s="16"/>
      <c r="C45" s="16"/>
    </row>
    <row r="46" spans="2:3" x14ac:dyDescent="0.25">
      <c r="B46" s="16"/>
      <c r="C46" s="16"/>
    </row>
    <row r="47" spans="2:3" x14ac:dyDescent="0.25">
      <c r="B47" s="16"/>
      <c r="C47" s="16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6"/>
      <c r="C52" s="16"/>
    </row>
    <row r="53" spans="2:3" x14ac:dyDescent="0.25">
      <c r="B53" s="16"/>
      <c r="C53" s="16"/>
    </row>
    <row r="54" spans="2:3" x14ac:dyDescent="0.25">
      <c r="B54" s="16"/>
      <c r="C54" s="16"/>
    </row>
    <row r="55" spans="2:3" x14ac:dyDescent="0.25">
      <c r="B55" s="16"/>
      <c r="C55" s="16"/>
    </row>
    <row r="56" spans="2:3" x14ac:dyDescent="0.25">
      <c r="B56" s="16"/>
      <c r="C56" s="16"/>
    </row>
    <row r="57" spans="2:3" x14ac:dyDescent="0.25">
      <c r="B57" s="16"/>
      <c r="C57" s="16"/>
    </row>
    <row r="58" spans="2:3" x14ac:dyDescent="0.25">
      <c r="B58" s="16"/>
      <c r="C58" s="16"/>
    </row>
    <row r="59" spans="2:3" x14ac:dyDescent="0.25">
      <c r="B59" s="16"/>
      <c r="C59" s="16"/>
    </row>
    <row r="60" spans="2:3" x14ac:dyDescent="0.25">
      <c r="B60" s="16"/>
      <c r="C60" s="16"/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view="pageBreakPreview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  <col min="5" max="5" width="9" customWidth="1"/>
  </cols>
  <sheetData>
    <row r="1" spans="1:6" s="14" customFormat="1" ht="21" customHeight="1" x14ac:dyDescent="0.25">
      <c r="A1" s="151" t="s">
        <v>161</v>
      </c>
      <c r="B1" s="151"/>
      <c r="C1" s="151"/>
      <c r="D1" s="151"/>
    </row>
    <row r="2" spans="1:6" s="14" customFormat="1" ht="44.25" customHeight="1" x14ac:dyDescent="0.25">
      <c r="A2" s="152" t="s">
        <v>162</v>
      </c>
      <c r="B2" s="152"/>
      <c r="C2" s="152"/>
      <c r="D2" s="152"/>
    </row>
    <row r="3" spans="1:6" ht="5.0999999999999996" customHeight="1" x14ac:dyDescent="0.25">
      <c r="A3" s="1"/>
      <c r="B3" s="1"/>
      <c r="C3" s="9"/>
      <c r="D3" s="1"/>
    </row>
    <row r="4" spans="1:6" ht="17.25" customHeight="1" x14ac:dyDescent="0.25">
      <c r="A4" s="110" t="s">
        <v>116</v>
      </c>
      <c r="B4" s="3"/>
      <c r="C4" s="3"/>
      <c r="D4" s="4" t="s">
        <v>21</v>
      </c>
    </row>
    <row r="5" spans="1:6" ht="16.5" customHeight="1" x14ac:dyDescent="0.25">
      <c r="A5" s="19" t="s">
        <v>39</v>
      </c>
      <c r="B5" s="92">
        <v>2020</v>
      </c>
      <c r="C5" s="92">
        <v>2019</v>
      </c>
      <c r="D5" s="20" t="s">
        <v>38</v>
      </c>
    </row>
    <row r="6" spans="1:6" s="26" customFormat="1" ht="15" customHeight="1" x14ac:dyDescent="0.25">
      <c r="A6" s="80" t="s">
        <v>111</v>
      </c>
      <c r="B6" s="107">
        <v>17418.399999999998</v>
      </c>
      <c r="C6" s="38">
        <v>18967.7</v>
      </c>
      <c r="D6" s="74" t="s">
        <v>40</v>
      </c>
      <c r="E6" s="137">
        <f>B6-'EXP WB'!B6-'EXP Gaza'!B6</f>
        <v>0</v>
      </c>
      <c r="F6" s="137">
        <f>C6-'EXP WB'!C6-'EXP Gaza'!C6</f>
        <v>0</v>
      </c>
    </row>
    <row r="7" spans="1:6" s="26" customFormat="1" ht="15" customHeight="1" x14ac:dyDescent="0.25">
      <c r="A7" s="61" t="s">
        <v>112</v>
      </c>
      <c r="B7" s="53">
        <v>13268.599999999999</v>
      </c>
      <c r="C7" s="17">
        <v>14883.599999999999</v>
      </c>
      <c r="D7" s="72" t="s">
        <v>41</v>
      </c>
      <c r="E7" s="137">
        <f>B7-'EXP WB'!B7-'EXP Gaza'!B7</f>
        <v>0</v>
      </c>
      <c r="F7" s="137">
        <f>C7-'EXP WB'!C7-'EXP Gaza'!C7</f>
        <v>0</v>
      </c>
    </row>
    <row r="8" spans="1:6" s="26" customFormat="1" ht="15" customHeight="1" x14ac:dyDescent="0.25">
      <c r="A8" s="61" t="s">
        <v>113</v>
      </c>
      <c r="B8" s="53">
        <v>3639.6000000000004</v>
      </c>
      <c r="C8" s="17">
        <v>3539.8</v>
      </c>
      <c r="D8" s="72" t="s">
        <v>42</v>
      </c>
      <c r="E8" s="137">
        <f>B8-'EXP WB'!B8-'EXP Gaza'!B8</f>
        <v>0</v>
      </c>
      <c r="F8" s="137">
        <f>C8-'EXP WB'!C8-'EXP Gaza'!C8</f>
        <v>0</v>
      </c>
    </row>
    <row r="9" spans="1:6" s="26" customFormat="1" ht="36.75" customHeight="1" x14ac:dyDescent="0.25">
      <c r="A9" s="61" t="s">
        <v>52</v>
      </c>
      <c r="B9" s="53">
        <v>510.2</v>
      </c>
      <c r="C9" s="17">
        <v>544.29999999999995</v>
      </c>
      <c r="D9" s="72" t="s">
        <v>43</v>
      </c>
      <c r="E9" s="137">
        <f>B9-'EXP WB'!B9-'EXP Gaza'!B9</f>
        <v>0</v>
      </c>
      <c r="F9" s="137">
        <f>C9-'EXP WB'!C9-'EXP Gaza'!C9</f>
        <v>0</v>
      </c>
    </row>
    <row r="10" spans="1:6" s="26" customFormat="1" ht="15" customHeight="1" x14ac:dyDescent="0.25">
      <c r="A10" s="80" t="s">
        <v>53</v>
      </c>
      <c r="B10" s="54">
        <v>3774.8</v>
      </c>
      <c r="C10" s="38">
        <v>4592</v>
      </c>
      <c r="D10" s="74" t="s">
        <v>44</v>
      </c>
      <c r="E10" s="137">
        <f>B10-'EXP WB'!B10-'EXP Gaza'!B10</f>
        <v>0</v>
      </c>
      <c r="F10" s="137">
        <f>C10-'EXP WB'!C10-'EXP Gaza'!C10</f>
        <v>0</v>
      </c>
    </row>
    <row r="11" spans="1:6" s="26" customFormat="1" ht="15" customHeight="1" x14ac:dyDescent="0.25">
      <c r="A11" s="61" t="s">
        <v>54</v>
      </c>
      <c r="B11" s="53">
        <v>3528.6</v>
      </c>
      <c r="C11" s="17">
        <v>4324</v>
      </c>
      <c r="D11" s="72" t="s">
        <v>45</v>
      </c>
      <c r="E11" s="137">
        <f>B11-'EXP WB'!B11-'EXP Gaza'!B11</f>
        <v>0</v>
      </c>
      <c r="F11" s="137">
        <f>C11-'EXP WB'!C11-'EXP Gaza'!C11</f>
        <v>0</v>
      </c>
    </row>
    <row r="12" spans="1:6" s="26" customFormat="1" ht="15" customHeight="1" x14ac:dyDescent="0.25">
      <c r="A12" s="61" t="s">
        <v>55</v>
      </c>
      <c r="B12" s="53">
        <v>2194.9</v>
      </c>
      <c r="C12" s="17">
        <v>2801.2000000000003</v>
      </c>
      <c r="D12" s="144" t="s">
        <v>63</v>
      </c>
      <c r="E12" s="137">
        <f>B12-'EXP WB'!B12-'EXP Gaza'!B12</f>
        <v>0</v>
      </c>
      <c r="F12" s="137">
        <f>C12-'EXP WB'!C12-'EXP Gaza'!C12</f>
        <v>0</v>
      </c>
    </row>
    <row r="13" spans="1:6" s="26" customFormat="1" ht="15" customHeight="1" x14ac:dyDescent="0.25">
      <c r="A13" s="61" t="s">
        <v>56</v>
      </c>
      <c r="B13" s="53">
        <v>1333.7</v>
      </c>
      <c r="C13" s="17">
        <v>1522.8</v>
      </c>
      <c r="D13" s="144" t="s">
        <v>64</v>
      </c>
      <c r="E13" s="137">
        <f>B13-'EXP WB'!B13-'EXP Gaza'!B13</f>
        <v>0</v>
      </c>
      <c r="F13" s="137">
        <f>C13-'EXP WB'!C13-'EXP Gaza'!C13</f>
        <v>-9.2370555648813024E-14</v>
      </c>
    </row>
    <row r="14" spans="1:6" s="26" customFormat="1" ht="15" customHeight="1" x14ac:dyDescent="0.25">
      <c r="A14" s="61" t="s">
        <v>115</v>
      </c>
      <c r="B14" s="53">
        <v>246.2</v>
      </c>
      <c r="C14" s="17">
        <v>268</v>
      </c>
      <c r="D14" s="72" t="s">
        <v>46</v>
      </c>
      <c r="E14" s="137">
        <f>B14-'EXP WB'!B14-'EXP Gaza'!B14</f>
        <v>0</v>
      </c>
      <c r="F14" s="137">
        <f>C14-'EXP WB'!C14-'EXP Gaza'!C14</f>
        <v>0</v>
      </c>
    </row>
    <row r="15" spans="1:6" s="26" customFormat="1" ht="15" customHeight="1" x14ac:dyDescent="0.25">
      <c r="A15" s="61" t="s">
        <v>57</v>
      </c>
      <c r="B15" s="53">
        <v>0</v>
      </c>
      <c r="C15" s="17">
        <v>0</v>
      </c>
      <c r="D15" s="72" t="s">
        <v>47</v>
      </c>
      <c r="E15" s="137">
        <f>B15-'EXP WB'!B15-'EXP Gaza'!B15</f>
        <v>0</v>
      </c>
      <c r="F15" s="137">
        <f>C15-'EXP WB'!C15-'EXP Gaza'!C15</f>
        <v>0</v>
      </c>
    </row>
    <row r="16" spans="1:6" s="26" customFormat="1" ht="15" customHeight="1" x14ac:dyDescent="0.25">
      <c r="A16" s="80" t="s">
        <v>58</v>
      </c>
      <c r="B16" s="54">
        <v>-5680.4000000000005</v>
      </c>
      <c r="C16" s="38">
        <v>-6502.4000000000005</v>
      </c>
      <c r="D16" s="145" t="s">
        <v>48</v>
      </c>
      <c r="E16" s="137">
        <f>B16-'EXP WB'!B16-'EXP Gaza'!B16</f>
        <v>0</v>
      </c>
      <c r="F16" s="137">
        <f>C16-'EXP WB'!C16-'EXP Gaza'!C16</f>
        <v>0</v>
      </c>
    </row>
    <row r="17" spans="1:6" s="26" customFormat="1" ht="15" customHeight="1" x14ac:dyDescent="0.25">
      <c r="A17" s="61" t="s">
        <v>59</v>
      </c>
      <c r="B17" s="53">
        <v>2385.3000000000002</v>
      </c>
      <c r="C17" s="17">
        <v>2659.2999999999997</v>
      </c>
      <c r="D17" s="72" t="s">
        <v>49</v>
      </c>
      <c r="E17" s="137">
        <f>B17-'EXP WB'!B17-'EXP Gaza'!B17</f>
        <v>0</v>
      </c>
      <c r="F17" s="137">
        <f>C17-'EXP WB'!C17-'EXP Gaza'!C17</f>
        <v>0</v>
      </c>
    </row>
    <row r="18" spans="1:6" s="26" customFormat="1" ht="15" customHeight="1" x14ac:dyDescent="0.25">
      <c r="A18" s="61" t="s">
        <v>60</v>
      </c>
      <c r="B18" s="53">
        <v>2047.6000000000001</v>
      </c>
      <c r="C18" s="17">
        <v>2191.6</v>
      </c>
      <c r="D18" s="144" t="s">
        <v>65</v>
      </c>
      <c r="E18" s="137">
        <f>B18-'EXP WB'!B18-'EXP Gaza'!B18</f>
        <v>9.2370555648813024E-14</v>
      </c>
      <c r="F18" s="137">
        <f>C18-'EXP WB'!C18-'EXP Gaza'!C18</f>
        <v>9.2370555648813024E-14</v>
      </c>
    </row>
    <row r="19" spans="1:6" s="26" customFormat="1" ht="15" customHeight="1" x14ac:dyDescent="0.25">
      <c r="A19" s="61" t="s">
        <v>61</v>
      </c>
      <c r="B19" s="53">
        <v>337.7</v>
      </c>
      <c r="C19" s="17">
        <v>467.7</v>
      </c>
      <c r="D19" s="144" t="s">
        <v>66</v>
      </c>
      <c r="E19" s="137">
        <f>B19-'EXP WB'!B19-'EXP Gaza'!B19</f>
        <v>0</v>
      </c>
      <c r="F19" s="137">
        <f>C19-'EXP WB'!C19-'EXP Gaza'!C19</f>
        <v>0</v>
      </c>
    </row>
    <row r="20" spans="1:6" s="26" customFormat="1" ht="15" customHeight="1" x14ac:dyDescent="0.25">
      <c r="A20" s="61" t="s">
        <v>62</v>
      </c>
      <c r="B20" s="53">
        <v>8065.7000000000007</v>
      </c>
      <c r="C20" s="17">
        <v>9161.7000000000007</v>
      </c>
      <c r="D20" s="72" t="s">
        <v>50</v>
      </c>
      <c r="E20" s="137">
        <f>B20-'EXP WB'!B20-'EXP Gaza'!B20</f>
        <v>0</v>
      </c>
      <c r="F20" s="137">
        <f>C20-'EXP WB'!C20-'EXP Gaza'!C20</f>
        <v>0</v>
      </c>
    </row>
    <row r="21" spans="1:6" s="26" customFormat="1" ht="15" customHeight="1" x14ac:dyDescent="0.25">
      <c r="A21" s="61" t="s">
        <v>60</v>
      </c>
      <c r="B21" s="53">
        <v>7428.9000000000005</v>
      </c>
      <c r="C21" s="17">
        <v>8346.9</v>
      </c>
      <c r="D21" s="144" t="s">
        <v>65</v>
      </c>
      <c r="E21" s="137">
        <f>B21-'EXP WB'!B21-'EXP Gaza'!B21</f>
        <v>0</v>
      </c>
      <c r="F21" s="137">
        <f>C21-'EXP WB'!C21-'EXP Gaza'!C21</f>
        <v>0</v>
      </c>
    </row>
    <row r="22" spans="1:6" s="26" customFormat="1" ht="15" customHeight="1" x14ac:dyDescent="0.25">
      <c r="A22" s="61" t="s">
        <v>61</v>
      </c>
      <c r="B22" s="53">
        <v>636.79999999999995</v>
      </c>
      <c r="C22" s="17">
        <v>814.8</v>
      </c>
      <c r="D22" s="144" t="s">
        <v>66</v>
      </c>
      <c r="E22" s="137">
        <f>B22-'EXP WB'!B22-'EXP Gaza'!B22</f>
        <v>0</v>
      </c>
      <c r="F22" s="137">
        <f>C22-'EXP WB'!C22-'EXP Gaza'!C22</f>
        <v>0</v>
      </c>
    </row>
    <row r="23" spans="1:6" s="26" customFormat="1" ht="15" customHeight="1" x14ac:dyDescent="0.25">
      <c r="A23" s="61" t="s">
        <v>123</v>
      </c>
      <c r="B23" s="147">
        <v>18.899999999999999</v>
      </c>
      <c r="C23" s="17">
        <v>76.2</v>
      </c>
      <c r="D23" s="146" t="s">
        <v>124</v>
      </c>
      <c r="E23" s="137">
        <f>B23-'EXP WB'!B23-'EXP Gaza'!B23</f>
        <v>0</v>
      </c>
      <c r="F23" s="137">
        <f>C23-'EXP WB'!C23-'EXP Gaza'!C23</f>
        <v>0</v>
      </c>
    </row>
    <row r="24" spans="1:6" s="26" customFormat="1" ht="15" customHeight="1" x14ac:dyDescent="0.25">
      <c r="A24" s="78" t="s">
        <v>19</v>
      </c>
      <c r="B24" s="58">
        <v>15531.699999999997</v>
      </c>
      <c r="C24" s="125">
        <v>17133.5</v>
      </c>
      <c r="D24" s="77" t="s">
        <v>20</v>
      </c>
      <c r="E24" s="137">
        <f>B24-'EXP WB'!B24-'EXP Gaza'!B24</f>
        <v>0</v>
      </c>
      <c r="F24" s="137">
        <f>C24-'EXP WB'!C24-'EXP Gaza'!C24</f>
        <v>0</v>
      </c>
    </row>
    <row r="25" spans="1:6" ht="34.5" customHeight="1" x14ac:dyDescent="0.25">
      <c r="A25" s="153" t="s">
        <v>136</v>
      </c>
      <c r="B25" s="153"/>
      <c r="C25" s="154" t="s">
        <v>135</v>
      </c>
      <c r="D25" s="156"/>
    </row>
    <row r="27" spans="1:6" x14ac:dyDescent="0.25">
      <c r="B27" s="138">
        <f>B24-'B1 PL'!B30</f>
        <v>0</v>
      </c>
      <c r="C27" s="138">
        <f>C24-'B1 PL'!C30</f>
        <v>0</v>
      </c>
    </row>
    <row r="28" spans="1:6" x14ac:dyDescent="0.25">
      <c r="B28" s="138">
        <f>B24-B23-B16-B10-B6</f>
        <v>0</v>
      </c>
      <c r="C28" s="138">
        <f>C24-C23-C16-C10-C6</f>
        <v>0</v>
      </c>
    </row>
    <row r="29" spans="1:6" x14ac:dyDescent="0.25">
      <c r="B29" s="138">
        <f>B6-B7-B8-B9</f>
        <v>-1.0800249583553523E-12</v>
      </c>
      <c r="C29" s="138">
        <f>C6-C7-C8-C9</f>
        <v>2.0463630789890885E-12</v>
      </c>
    </row>
    <row r="30" spans="1:6" x14ac:dyDescent="0.25">
      <c r="B30" s="138">
        <f>B10-B11-B14</f>
        <v>2.8421709430404007E-13</v>
      </c>
      <c r="C30" s="138">
        <f>C10-C11-C14</f>
        <v>0</v>
      </c>
    </row>
    <row r="31" spans="1:6" x14ac:dyDescent="0.25">
      <c r="B31" s="138">
        <f>B11-B12-B13</f>
        <v>0</v>
      </c>
      <c r="C31" s="138">
        <f>C11-C12-C13</f>
        <v>0</v>
      </c>
    </row>
    <row r="32" spans="1:6" x14ac:dyDescent="0.25">
      <c r="B32" s="138">
        <f>B20+B16-B17</f>
        <v>0</v>
      </c>
      <c r="C32" s="138">
        <f>C20+C16-C17</f>
        <v>0</v>
      </c>
    </row>
    <row r="33" spans="2:3" x14ac:dyDescent="0.25">
      <c r="B33" s="138">
        <f>B17-B18-B19</f>
        <v>0</v>
      </c>
      <c r="C33" s="138">
        <f>C17-C18-C19</f>
        <v>0</v>
      </c>
    </row>
    <row r="34" spans="2:3" x14ac:dyDescent="0.25">
      <c r="B34" s="138">
        <f>B20-B21-B22</f>
        <v>0</v>
      </c>
      <c r="C34" s="138">
        <f>C20-C21-C22</f>
        <v>1.1368683772161603E-12</v>
      </c>
    </row>
    <row r="35" spans="2:3" x14ac:dyDescent="0.25">
      <c r="B35" s="16">
        <f>B24-'B1 PL'!B30</f>
        <v>0</v>
      </c>
      <c r="C35" s="16">
        <f>C24-'B1 PL'!C30</f>
        <v>0</v>
      </c>
    </row>
  </sheetData>
  <mergeCells count="4">
    <mergeCell ref="A25:B25"/>
    <mergeCell ref="A1:D1"/>
    <mergeCell ref="A2:D2"/>
    <mergeCell ref="C25:D25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SheetLayoutView="100" workbookViewId="0">
      <selection activeCell="B24" sqref="B24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  <col min="5" max="5" width="9.85546875" customWidth="1"/>
  </cols>
  <sheetData>
    <row r="1" spans="1:7" s="14" customFormat="1" ht="18.95" customHeight="1" x14ac:dyDescent="0.25">
      <c r="A1" s="151" t="s">
        <v>163</v>
      </c>
      <c r="B1" s="151"/>
      <c r="C1" s="151"/>
      <c r="D1" s="151"/>
    </row>
    <row r="2" spans="1:7" s="14" customFormat="1" ht="30" customHeight="1" x14ac:dyDescent="0.25">
      <c r="A2" s="152" t="s">
        <v>173</v>
      </c>
      <c r="B2" s="152"/>
      <c r="C2" s="152"/>
      <c r="D2" s="152"/>
    </row>
    <row r="3" spans="1:7" ht="4.5" customHeight="1" x14ac:dyDescent="0.25">
      <c r="A3" s="1"/>
      <c r="B3" s="1"/>
      <c r="C3" s="9"/>
      <c r="D3" s="1"/>
    </row>
    <row r="4" spans="1:7" ht="17.25" customHeight="1" x14ac:dyDescent="0.25">
      <c r="A4" s="110" t="s">
        <v>116</v>
      </c>
      <c r="B4" s="3"/>
      <c r="C4" s="3"/>
      <c r="D4" s="4" t="s">
        <v>21</v>
      </c>
    </row>
    <row r="5" spans="1:7" ht="16.5" customHeight="1" x14ac:dyDescent="0.25">
      <c r="A5" s="19" t="s">
        <v>39</v>
      </c>
      <c r="B5" s="92">
        <v>2020</v>
      </c>
      <c r="C5" s="92">
        <v>2019</v>
      </c>
      <c r="D5" s="20" t="s">
        <v>38</v>
      </c>
    </row>
    <row r="6" spans="1:7" s="26" customFormat="1" ht="15" customHeight="1" x14ac:dyDescent="0.25">
      <c r="A6" s="80" t="s">
        <v>111</v>
      </c>
      <c r="B6" s="82">
        <v>13921.199999999999</v>
      </c>
      <c r="C6" s="91">
        <v>15282.8</v>
      </c>
      <c r="D6" s="69" t="s">
        <v>40</v>
      </c>
      <c r="G6" s="35"/>
    </row>
    <row r="7" spans="1:7" s="26" customFormat="1" ht="15" customHeight="1" x14ac:dyDescent="0.25">
      <c r="A7" s="61" t="s">
        <v>112</v>
      </c>
      <c r="B7" s="83">
        <v>10842.4</v>
      </c>
      <c r="C7" s="90">
        <v>12331.9</v>
      </c>
      <c r="D7" s="70" t="s">
        <v>41</v>
      </c>
      <c r="G7" s="35"/>
    </row>
    <row r="8" spans="1:7" s="26" customFormat="1" ht="15" customHeight="1" x14ac:dyDescent="0.25">
      <c r="A8" s="61" t="s">
        <v>113</v>
      </c>
      <c r="B8" s="83">
        <v>2818.9</v>
      </c>
      <c r="C8" s="90">
        <v>2696</v>
      </c>
      <c r="D8" s="70" t="s">
        <v>42</v>
      </c>
      <c r="G8" s="35"/>
    </row>
    <row r="9" spans="1:7" s="26" customFormat="1" ht="36" customHeight="1" x14ac:dyDescent="0.25">
      <c r="A9" s="61" t="s">
        <v>52</v>
      </c>
      <c r="B9" s="83">
        <v>259.89999999999998</v>
      </c>
      <c r="C9" s="90">
        <v>254.9</v>
      </c>
      <c r="D9" s="70" t="s">
        <v>43</v>
      </c>
      <c r="G9" s="35"/>
    </row>
    <row r="10" spans="1:7" s="26" customFormat="1" ht="15" customHeight="1" x14ac:dyDescent="0.25">
      <c r="A10" s="80" t="s">
        <v>53</v>
      </c>
      <c r="B10" s="84">
        <v>3488.4</v>
      </c>
      <c r="C10" s="91">
        <v>4128.1000000000004</v>
      </c>
      <c r="D10" s="69" t="s">
        <v>44</v>
      </c>
      <c r="G10" s="35"/>
    </row>
    <row r="11" spans="1:7" s="26" customFormat="1" ht="15" customHeight="1" x14ac:dyDescent="0.25">
      <c r="A11" s="61" t="s">
        <v>54</v>
      </c>
      <c r="B11" s="83">
        <v>3251.9</v>
      </c>
      <c r="C11" s="90">
        <v>3870.6000000000004</v>
      </c>
      <c r="D11" s="70" t="s">
        <v>45</v>
      </c>
      <c r="G11" s="35"/>
    </row>
    <row r="12" spans="1:7" s="26" customFormat="1" ht="15" customHeight="1" x14ac:dyDescent="0.25">
      <c r="A12" s="61" t="s">
        <v>55</v>
      </c>
      <c r="B12" s="83">
        <v>1943.7</v>
      </c>
      <c r="C12" s="90">
        <v>2376.4</v>
      </c>
      <c r="D12" s="71" t="s">
        <v>63</v>
      </c>
      <c r="G12" s="35"/>
    </row>
    <row r="13" spans="1:7" s="26" customFormat="1" ht="15" customHeight="1" x14ac:dyDescent="0.25">
      <c r="A13" s="61" t="s">
        <v>56</v>
      </c>
      <c r="B13" s="83">
        <v>1308.2</v>
      </c>
      <c r="C13" s="90">
        <v>1494.2</v>
      </c>
      <c r="D13" s="71" t="s">
        <v>64</v>
      </c>
      <c r="G13" s="35"/>
    </row>
    <row r="14" spans="1:7" s="26" customFormat="1" ht="15" customHeight="1" x14ac:dyDescent="0.25">
      <c r="A14" s="61" t="s">
        <v>115</v>
      </c>
      <c r="B14" s="83">
        <v>236.5</v>
      </c>
      <c r="C14" s="90">
        <v>257.5</v>
      </c>
      <c r="D14" s="70" t="s">
        <v>46</v>
      </c>
      <c r="G14" s="35"/>
    </row>
    <row r="15" spans="1:7" s="26" customFormat="1" ht="15" customHeight="1" x14ac:dyDescent="0.25">
      <c r="A15" s="61" t="s">
        <v>57</v>
      </c>
      <c r="B15" s="83">
        <v>0</v>
      </c>
      <c r="C15" s="90">
        <v>0</v>
      </c>
      <c r="D15" s="70" t="s">
        <v>47</v>
      </c>
      <c r="G15" s="35"/>
    </row>
    <row r="16" spans="1:7" s="26" customFormat="1" ht="15" customHeight="1" x14ac:dyDescent="0.25">
      <c r="A16" s="80" t="s">
        <v>58</v>
      </c>
      <c r="B16" s="84">
        <v>-4674.2000000000007</v>
      </c>
      <c r="C16" s="91">
        <v>-5360.2000000000007</v>
      </c>
      <c r="D16" s="69" t="s">
        <v>48</v>
      </c>
      <c r="G16" s="35"/>
    </row>
    <row r="17" spans="1:7" s="26" customFormat="1" ht="15" customHeight="1" x14ac:dyDescent="0.25">
      <c r="A17" s="61" t="s">
        <v>59</v>
      </c>
      <c r="B17" s="83">
        <v>2237.9</v>
      </c>
      <c r="C17" s="90">
        <v>2502.8999999999996</v>
      </c>
      <c r="D17" s="70" t="s">
        <v>49</v>
      </c>
      <c r="G17" s="35"/>
    </row>
    <row r="18" spans="1:7" s="26" customFormat="1" ht="15" customHeight="1" x14ac:dyDescent="0.25">
      <c r="A18" s="61" t="s">
        <v>60</v>
      </c>
      <c r="B18" s="83">
        <v>1996.7</v>
      </c>
      <c r="C18" s="90">
        <v>2141.6999999999998</v>
      </c>
      <c r="D18" s="71" t="s">
        <v>65</v>
      </c>
      <c r="G18" s="35"/>
    </row>
    <row r="19" spans="1:7" s="26" customFormat="1" ht="15" customHeight="1" x14ac:dyDescent="0.25">
      <c r="A19" s="61" t="s">
        <v>61</v>
      </c>
      <c r="B19" s="83">
        <v>241.2</v>
      </c>
      <c r="C19" s="90">
        <v>361.2</v>
      </c>
      <c r="D19" s="71" t="s">
        <v>66</v>
      </c>
      <c r="G19" s="35"/>
    </row>
    <row r="20" spans="1:7" s="26" customFormat="1" ht="15" customHeight="1" x14ac:dyDescent="0.25">
      <c r="A20" s="61" t="s">
        <v>62</v>
      </c>
      <c r="B20" s="83">
        <v>6912.1</v>
      </c>
      <c r="C20" s="90">
        <v>7863.1</v>
      </c>
      <c r="D20" s="70" t="s">
        <v>50</v>
      </c>
      <c r="G20" s="35"/>
    </row>
    <row r="21" spans="1:7" s="26" customFormat="1" ht="15" customHeight="1" x14ac:dyDescent="0.25">
      <c r="A21" s="61" t="s">
        <v>60</v>
      </c>
      <c r="B21" s="83">
        <v>6374.1</v>
      </c>
      <c r="C21" s="90">
        <v>7172.1</v>
      </c>
      <c r="D21" s="71" t="s">
        <v>65</v>
      </c>
      <c r="G21" s="35"/>
    </row>
    <row r="22" spans="1:7" s="26" customFormat="1" ht="15" customHeight="1" x14ac:dyDescent="0.25">
      <c r="A22" s="61" t="s">
        <v>61</v>
      </c>
      <c r="B22" s="83">
        <v>538</v>
      </c>
      <c r="C22" s="90">
        <v>691</v>
      </c>
      <c r="D22" s="71" t="s">
        <v>66</v>
      </c>
      <c r="G22" s="35"/>
    </row>
    <row r="23" spans="1:7" s="26" customFormat="1" ht="15" customHeight="1" x14ac:dyDescent="0.25">
      <c r="A23" s="61" t="s">
        <v>123</v>
      </c>
      <c r="B23" s="148">
        <v>42</v>
      </c>
      <c r="C23" s="90">
        <v>69.900000000000006</v>
      </c>
      <c r="D23" s="57" t="s">
        <v>124</v>
      </c>
      <c r="G23" s="35"/>
    </row>
    <row r="24" spans="1:7" s="26" customFormat="1" ht="15" customHeight="1" x14ac:dyDescent="0.25">
      <c r="A24" s="78" t="s">
        <v>19</v>
      </c>
      <c r="B24" s="45">
        <v>12777.399999999998</v>
      </c>
      <c r="C24" s="126">
        <v>14120.599999999999</v>
      </c>
      <c r="D24" s="77" t="s">
        <v>20</v>
      </c>
      <c r="G24" s="35"/>
    </row>
    <row r="25" spans="1:7" ht="34.5" customHeight="1" x14ac:dyDescent="0.25">
      <c r="A25" s="153" t="s">
        <v>136</v>
      </c>
      <c r="B25" s="153"/>
      <c r="C25" s="154" t="s">
        <v>135</v>
      </c>
      <c r="D25" s="156"/>
    </row>
    <row r="27" spans="1:7" x14ac:dyDescent="0.25">
      <c r="B27" s="138">
        <f>B24-'B1 WB'!B30</f>
        <v>0</v>
      </c>
      <c r="C27" s="138">
        <f>C24-'B1 WB'!C30</f>
        <v>0</v>
      </c>
    </row>
    <row r="28" spans="1:7" x14ac:dyDescent="0.25">
      <c r="B28" s="138">
        <f>B24-B23-B16-B10-B6</f>
        <v>0</v>
      </c>
      <c r="C28" s="138">
        <f>C24-C23-C16-C10-C6</f>
        <v>0</v>
      </c>
    </row>
    <row r="29" spans="1:7" x14ac:dyDescent="0.25">
      <c r="B29" s="138">
        <f>B6-B7-B8-B9</f>
        <v>-7.9580786405131221E-13</v>
      </c>
      <c r="C29" s="138">
        <f>C6-C7-C8-C9</f>
        <v>-3.694822225952521E-13</v>
      </c>
    </row>
    <row r="30" spans="1:7" x14ac:dyDescent="0.25">
      <c r="B30" s="138">
        <f>B10-B11-B14</f>
        <v>0</v>
      </c>
      <c r="C30" s="138">
        <f>C10-C11-C14</f>
        <v>0</v>
      </c>
    </row>
    <row r="31" spans="1:7" x14ac:dyDescent="0.25">
      <c r="B31" s="138">
        <f>B11-B12-B13</f>
        <v>0</v>
      </c>
      <c r="C31" s="138">
        <f>C11-C12-C13</f>
        <v>0</v>
      </c>
    </row>
    <row r="32" spans="1:7" x14ac:dyDescent="0.25">
      <c r="B32" s="138">
        <f>B20+B16-B17</f>
        <v>0</v>
      </c>
      <c r="C32" s="138">
        <f>C20+C16-C17</f>
        <v>0</v>
      </c>
    </row>
    <row r="33" spans="2:3" x14ac:dyDescent="0.25">
      <c r="B33" s="138">
        <f>B17-B18-B19</f>
        <v>0</v>
      </c>
      <c r="C33" s="138">
        <f>C17-C18-C19</f>
        <v>0</v>
      </c>
    </row>
    <row r="34" spans="2:3" x14ac:dyDescent="0.25">
      <c r="B34" s="138">
        <f>B20-B21-B22</f>
        <v>0</v>
      </c>
      <c r="C34" s="138">
        <f>C20-C21-C22</f>
        <v>0</v>
      </c>
    </row>
    <row r="35" spans="2:3" x14ac:dyDescent="0.25">
      <c r="B35" s="16">
        <f>B24-'B1 WB'!B30</f>
        <v>0</v>
      </c>
      <c r="C35" s="16">
        <f>C24-'B1 WB'!C30</f>
        <v>0</v>
      </c>
    </row>
  </sheetData>
  <mergeCells count="4">
    <mergeCell ref="A25:B25"/>
    <mergeCell ref="A1:D1"/>
    <mergeCell ref="A2:D2"/>
    <mergeCell ref="C25:D25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view="pageBreakPreview" zoomScaleSheetLayoutView="100" workbookViewId="0">
      <selection activeCell="B6" sqref="B6:B24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  <col min="5" max="5" width="10.42578125" customWidth="1"/>
  </cols>
  <sheetData>
    <row r="1" spans="1:7" s="14" customFormat="1" ht="18.95" customHeight="1" x14ac:dyDescent="0.25">
      <c r="A1" s="151" t="s">
        <v>164</v>
      </c>
      <c r="B1" s="151"/>
      <c r="C1" s="151"/>
      <c r="D1" s="151"/>
    </row>
    <row r="2" spans="1:7" s="14" customFormat="1" ht="31.5" customHeight="1" x14ac:dyDescent="0.25">
      <c r="A2" s="152" t="s">
        <v>165</v>
      </c>
      <c r="B2" s="152"/>
      <c r="C2" s="152"/>
      <c r="D2" s="152"/>
    </row>
    <row r="3" spans="1:7" ht="5.0999999999999996" customHeight="1" x14ac:dyDescent="0.25">
      <c r="A3" s="1"/>
      <c r="B3" s="1"/>
      <c r="C3" s="9"/>
      <c r="D3" s="1"/>
    </row>
    <row r="4" spans="1:7" ht="15.75" customHeight="1" x14ac:dyDescent="0.25">
      <c r="A4" s="110" t="s">
        <v>116</v>
      </c>
      <c r="B4" s="119"/>
      <c r="C4" s="119"/>
      <c r="D4" s="4" t="s">
        <v>21</v>
      </c>
    </row>
    <row r="5" spans="1:7" ht="16.5" customHeight="1" x14ac:dyDescent="0.25">
      <c r="A5" s="105" t="s">
        <v>39</v>
      </c>
      <c r="B5" s="92">
        <v>2020</v>
      </c>
      <c r="C5" s="92">
        <v>2019</v>
      </c>
      <c r="D5" s="106" t="s">
        <v>38</v>
      </c>
    </row>
    <row r="6" spans="1:7" s="26" customFormat="1" ht="15" customHeight="1" x14ac:dyDescent="0.25">
      <c r="A6" s="80" t="s">
        <v>111</v>
      </c>
      <c r="B6" s="47">
        <v>3497.2</v>
      </c>
      <c r="C6" s="89">
        <v>3684.9</v>
      </c>
      <c r="D6" s="69" t="s">
        <v>40</v>
      </c>
      <c r="G6" s="35"/>
    </row>
    <row r="7" spans="1:7" s="26" customFormat="1" ht="15" customHeight="1" x14ac:dyDescent="0.25">
      <c r="A7" s="61" t="s">
        <v>112</v>
      </c>
      <c r="B7" s="48">
        <v>2426.1999999999998</v>
      </c>
      <c r="C7" s="90">
        <v>2551.6999999999998</v>
      </c>
      <c r="D7" s="70" t="s">
        <v>41</v>
      </c>
      <c r="G7" s="35"/>
    </row>
    <row r="8" spans="1:7" s="26" customFormat="1" ht="15" customHeight="1" x14ac:dyDescent="0.25">
      <c r="A8" s="61" t="s">
        <v>113</v>
      </c>
      <c r="B8" s="48">
        <v>820.7</v>
      </c>
      <c r="C8" s="90">
        <v>843.8</v>
      </c>
      <c r="D8" s="70" t="s">
        <v>42</v>
      </c>
      <c r="G8" s="35"/>
    </row>
    <row r="9" spans="1:7" s="26" customFormat="1" ht="35.25" customHeight="1" x14ac:dyDescent="0.25">
      <c r="A9" s="61" t="s">
        <v>52</v>
      </c>
      <c r="B9" s="48">
        <v>250.3</v>
      </c>
      <c r="C9" s="90">
        <v>289.39999999999998</v>
      </c>
      <c r="D9" s="70" t="s">
        <v>43</v>
      </c>
      <c r="G9" s="35"/>
    </row>
    <row r="10" spans="1:7" s="26" customFormat="1" ht="15" customHeight="1" x14ac:dyDescent="0.25">
      <c r="A10" s="80" t="s">
        <v>53</v>
      </c>
      <c r="B10" s="47">
        <v>286.39999999999998</v>
      </c>
      <c r="C10" s="91">
        <v>463.90000000000003</v>
      </c>
      <c r="D10" s="69" t="s">
        <v>44</v>
      </c>
      <c r="G10" s="35"/>
    </row>
    <row r="11" spans="1:7" s="26" customFormat="1" ht="15" customHeight="1" x14ac:dyDescent="0.25">
      <c r="A11" s="61" t="s">
        <v>54</v>
      </c>
      <c r="B11" s="48">
        <v>276.7</v>
      </c>
      <c r="C11" s="90">
        <v>453.40000000000003</v>
      </c>
      <c r="D11" s="70" t="s">
        <v>45</v>
      </c>
      <c r="G11" s="35"/>
    </row>
    <row r="12" spans="1:7" s="26" customFormat="1" ht="15" customHeight="1" x14ac:dyDescent="0.25">
      <c r="A12" s="61" t="s">
        <v>55</v>
      </c>
      <c r="B12" s="48">
        <v>251.2</v>
      </c>
      <c r="C12" s="90">
        <v>424.8</v>
      </c>
      <c r="D12" s="71" t="s">
        <v>63</v>
      </c>
      <c r="G12" s="35"/>
    </row>
    <row r="13" spans="1:7" s="26" customFormat="1" ht="15" customHeight="1" x14ac:dyDescent="0.25">
      <c r="A13" s="61" t="s">
        <v>56</v>
      </c>
      <c r="B13" s="48">
        <v>25.5</v>
      </c>
      <c r="C13" s="90">
        <v>28.6</v>
      </c>
      <c r="D13" s="71" t="s">
        <v>64</v>
      </c>
      <c r="G13" s="35"/>
    </row>
    <row r="14" spans="1:7" s="26" customFormat="1" ht="15" customHeight="1" x14ac:dyDescent="0.25">
      <c r="A14" s="61" t="s">
        <v>115</v>
      </c>
      <c r="B14" s="48">
        <v>9.6999999999999993</v>
      </c>
      <c r="C14" s="90">
        <v>10.5</v>
      </c>
      <c r="D14" s="70" t="s">
        <v>46</v>
      </c>
      <c r="G14" s="35"/>
    </row>
    <row r="15" spans="1:7" s="26" customFormat="1" ht="15" customHeight="1" x14ac:dyDescent="0.25">
      <c r="A15" s="61" t="s">
        <v>57</v>
      </c>
      <c r="B15" s="48">
        <v>0</v>
      </c>
      <c r="C15" s="90">
        <v>0</v>
      </c>
      <c r="D15" s="70" t="s">
        <v>47</v>
      </c>
      <c r="G15" s="35"/>
    </row>
    <row r="16" spans="1:7" s="26" customFormat="1" ht="15" customHeight="1" x14ac:dyDescent="0.25">
      <c r="A16" s="80" t="s">
        <v>58</v>
      </c>
      <c r="B16" s="47">
        <v>-1006.1999999999999</v>
      </c>
      <c r="C16" s="91">
        <v>-1142.1999999999998</v>
      </c>
      <c r="D16" s="69" t="s">
        <v>48</v>
      </c>
      <c r="G16" s="35"/>
    </row>
    <row r="17" spans="1:7" s="26" customFormat="1" ht="15" customHeight="1" x14ac:dyDescent="0.25">
      <c r="A17" s="61" t="s">
        <v>59</v>
      </c>
      <c r="B17" s="48">
        <v>147.4</v>
      </c>
      <c r="C17" s="90">
        <v>156.4</v>
      </c>
      <c r="D17" s="70" t="s">
        <v>49</v>
      </c>
      <c r="G17" s="35"/>
    </row>
    <row r="18" spans="1:7" s="26" customFormat="1" ht="15" customHeight="1" x14ac:dyDescent="0.25">
      <c r="A18" s="61" t="s">
        <v>60</v>
      </c>
      <c r="B18" s="48">
        <v>50.9</v>
      </c>
      <c r="C18" s="90">
        <v>49.9</v>
      </c>
      <c r="D18" s="71" t="s">
        <v>65</v>
      </c>
      <c r="G18" s="35"/>
    </row>
    <row r="19" spans="1:7" s="26" customFormat="1" ht="15" customHeight="1" x14ac:dyDescent="0.25">
      <c r="A19" s="61" t="s">
        <v>61</v>
      </c>
      <c r="B19" s="48">
        <v>96.5</v>
      </c>
      <c r="C19" s="90">
        <v>106.5</v>
      </c>
      <c r="D19" s="71" t="s">
        <v>66</v>
      </c>
      <c r="G19" s="35"/>
    </row>
    <row r="20" spans="1:7" s="26" customFormat="1" ht="15" customHeight="1" x14ac:dyDescent="0.25">
      <c r="A20" s="61" t="s">
        <v>62</v>
      </c>
      <c r="B20" s="48">
        <v>1153.5999999999999</v>
      </c>
      <c r="C20" s="90">
        <v>1298.5999999999999</v>
      </c>
      <c r="D20" s="70" t="s">
        <v>50</v>
      </c>
      <c r="G20" s="35"/>
    </row>
    <row r="21" spans="1:7" s="26" customFormat="1" ht="15" customHeight="1" x14ac:dyDescent="0.25">
      <c r="A21" s="61" t="s">
        <v>60</v>
      </c>
      <c r="B21" s="48">
        <v>1054.8</v>
      </c>
      <c r="C21" s="90">
        <v>1174.8</v>
      </c>
      <c r="D21" s="71" t="s">
        <v>65</v>
      </c>
      <c r="G21" s="35"/>
    </row>
    <row r="22" spans="1:7" s="26" customFormat="1" ht="15" customHeight="1" x14ac:dyDescent="0.25">
      <c r="A22" s="61" t="s">
        <v>61</v>
      </c>
      <c r="B22" s="48">
        <v>98.8</v>
      </c>
      <c r="C22" s="90">
        <v>123.8</v>
      </c>
      <c r="D22" s="71" t="s">
        <v>66</v>
      </c>
      <c r="G22" s="35"/>
    </row>
    <row r="23" spans="1:7" s="26" customFormat="1" ht="15" customHeight="1" x14ac:dyDescent="0.25">
      <c r="A23" s="61" t="s">
        <v>123</v>
      </c>
      <c r="B23" s="49">
        <v>-23.1</v>
      </c>
      <c r="C23" s="90">
        <v>6.3</v>
      </c>
      <c r="D23" s="57" t="s">
        <v>124</v>
      </c>
      <c r="G23" s="35"/>
    </row>
    <row r="24" spans="1:7" s="26" customFormat="1" ht="15" customHeight="1" x14ac:dyDescent="0.25">
      <c r="A24" s="78" t="s">
        <v>19</v>
      </c>
      <c r="B24" s="56">
        <v>2754.3</v>
      </c>
      <c r="C24" s="127">
        <v>3012.9000000000005</v>
      </c>
      <c r="D24" s="77" t="s">
        <v>20</v>
      </c>
      <c r="G24" s="35"/>
    </row>
    <row r="25" spans="1:7" x14ac:dyDescent="0.25">
      <c r="A25" s="12"/>
      <c r="B25" s="16"/>
      <c r="C25" s="16"/>
      <c r="D25" s="10"/>
    </row>
    <row r="26" spans="1:7" x14ac:dyDescent="0.25">
      <c r="B26" s="138"/>
      <c r="C26" s="138"/>
    </row>
    <row r="27" spans="1:7" x14ac:dyDescent="0.25">
      <c r="B27" s="138">
        <f>B24-'B1 gaza'!B30</f>
        <v>0</v>
      </c>
      <c r="C27" s="138">
        <f>C24-'B1 gaza'!C30</f>
        <v>0</v>
      </c>
    </row>
    <row r="28" spans="1:7" x14ac:dyDescent="0.25">
      <c r="B28" s="138">
        <f>B24-B23-B16-B10-B6</f>
        <v>0</v>
      </c>
      <c r="C28" s="138">
        <f>C24-C23-C16-C10-C6</f>
        <v>0</v>
      </c>
    </row>
    <row r="29" spans="1:7" x14ac:dyDescent="0.25">
      <c r="B29" s="138">
        <f>B6-B7-B8-B9</f>
        <v>0</v>
      </c>
      <c r="C29" s="138">
        <f>C6-C7-C8-C9</f>
        <v>0</v>
      </c>
    </row>
    <row r="30" spans="1:7" x14ac:dyDescent="0.25">
      <c r="B30" s="138">
        <f>B10-B11-B14</f>
        <v>0</v>
      </c>
      <c r="C30" s="138">
        <f>C10-C11-C14</f>
        <v>0</v>
      </c>
    </row>
    <row r="31" spans="1:7" x14ac:dyDescent="0.25">
      <c r="B31" s="138">
        <f>B11-B12-B13</f>
        <v>0</v>
      </c>
      <c r="C31" s="138">
        <f>C11-C12-C13</f>
        <v>0</v>
      </c>
    </row>
    <row r="32" spans="1:7" x14ac:dyDescent="0.25">
      <c r="B32" s="138">
        <f>B20+B16-B17</f>
        <v>0</v>
      </c>
      <c r="C32" s="138">
        <f>C20+C16-C17</f>
        <v>0</v>
      </c>
    </row>
    <row r="33" spans="2:3" x14ac:dyDescent="0.25">
      <c r="B33" s="138">
        <f>B17-B18-B19</f>
        <v>0</v>
      </c>
      <c r="C33" s="138">
        <f>C17-C18-C19</f>
        <v>0</v>
      </c>
    </row>
    <row r="34" spans="2:3" x14ac:dyDescent="0.25">
      <c r="B34" s="138">
        <f>B20-B21-B22</f>
        <v>0</v>
      </c>
      <c r="C34" s="138">
        <f>C20-C21-C22</f>
        <v>0</v>
      </c>
    </row>
    <row r="35" spans="2:3" x14ac:dyDescent="0.25">
      <c r="B35" s="138">
        <f>B24-'B1 gaza'!B30</f>
        <v>0</v>
      </c>
      <c r="C35" s="138">
        <f>C24-'B1 gaza'!C30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zoomScaleSheetLayoutView="100" workbookViewId="0">
      <selection activeCell="B24" sqref="B24:B32"/>
    </sheetView>
  </sheetViews>
  <sheetFormatPr defaultRowHeight="15" x14ac:dyDescent="0.25"/>
  <cols>
    <col min="1" max="1" width="31.5703125" customWidth="1"/>
    <col min="2" max="3" width="10.140625" customWidth="1"/>
    <col min="4" max="4" width="30.5703125" customWidth="1"/>
    <col min="5" max="5" width="9.5703125" customWidth="1"/>
  </cols>
  <sheetData>
    <row r="1" spans="1:10" s="14" customFormat="1" ht="18.95" customHeight="1" x14ac:dyDescent="0.25">
      <c r="A1" s="151" t="s">
        <v>166</v>
      </c>
      <c r="B1" s="151"/>
      <c r="C1" s="151"/>
      <c r="D1" s="151"/>
    </row>
    <row r="2" spans="1:10" s="14" customFormat="1" ht="30" customHeight="1" x14ac:dyDescent="0.25">
      <c r="A2" s="152" t="s">
        <v>167</v>
      </c>
      <c r="B2" s="152"/>
      <c r="C2" s="152"/>
      <c r="D2" s="152"/>
    </row>
    <row r="3" spans="1:10" ht="3.75" customHeight="1" x14ac:dyDescent="0.25">
      <c r="A3" s="1"/>
      <c r="B3" s="1"/>
      <c r="C3" s="9"/>
      <c r="D3" s="1"/>
    </row>
    <row r="4" spans="1:10" ht="15.75" customHeight="1" x14ac:dyDescent="0.25">
      <c r="A4" s="110" t="s">
        <v>116</v>
      </c>
      <c r="B4" s="112"/>
      <c r="C4" s="112"/>
      <c r="D4" s="4" t="s">
        <v>21</v>
      </c>
      <c r="F4" s="85"/>
      <c r="G4" s="85"/>
    </row>
    <row r="5" spans="1:10" ht="16.5" customHeight="1" x14ac:dyDescent="0.25">
      <c r="A5" s="19" t="s">
        <v>84</v>
      </c>
      <c r="B5" s="92">
        <v>2020</v>
      </c>
      <c r="C5" s="92">
        <v>2019</v>
      </c>
      <c r="D5" s="20" t="s">
        <v>83</v>
      </c>
    </row>
    <row r="6" spans="1:10" s="26" customFormat="1" ht="15" customHeight="1" x14ac:dyDescent="0.25">
      <c r="A6" s="28" t="s">
        <v>76</v>
      </c>
      <c r="B6" s="93">
        <v>15531.7</v>
      </c>
      <c r="C6" s="93">
        <v>17133.5</v>
      </c>
      <c r="D6" s="31" t="s">
        <v>67</v>
      </c>
      <c r="F6" s="86"/>
      <c r="G6" s="86"/>
      <c r="I6" s="35">
        <f>B6-'EX PLT '!B24</f>
        <v>0</v>
      </c>
      <c r="J6" s="35">
        <f>C6-'EX PLT '!C24</f>
        <v>0</v>
      </c>
    </row>
    <row r="7" spans="1:10" s="26" customFormat="1" ht="15" customHeight="1" x14ac:dyDescent="0.25">
      <c r="A7" s="32" t="s">
        <v>77</v>
      </c>
      <c r="B7" s="93">
        <v>2492.7000000000003</v>
      </c>
      <c r="C7" s="93">
        <v>3031.2000000000003</v>
      </c>
      <c r="D7" s="31" t="s">
        <v>68</v>
      </c>
      <c r="E7" s="35">
        <f>B6-B24-'Maj (2)'!B6</f>
        <v>0</v>
      </c>
      <c r="F7" s="35">
        <f>C6-C24-'Maj (2)'!C6</f>
        <v>0</v>
      </c>
      <c r="G7" s="86"/>
      <c r="I7" s="35">
        <f>B13-'EX PLT '!B6</f>
        <v>0</v>
      </c>
      <c r="J7" s="35">
        <f>C13-'EX PLT '!C6</f>
        <v>0</v>
      </c>
    </row>
    <row r="8" spans="1:10" s="26" customFormat="1" ht="15" customHeight="1" x14ac:dyDescent="0.25">
      <c r="A8" s="33" t="s">
        <v>78</v>
      </c>
      <c r="B8" s="94">
        <v>2434</v>
      </c>
      <c r="C8" s="94">
        <v>2969.8</v>
      </c>
      <c r="D8" s="30" t="s">
        <v>70</v>
      </c>
      <c r="E8" s="35">
        <f>B7-B25-'Maj (2)'!B7</f>
        <v>1.8118839761882555E-13</v>
      </c>
      <c r="F8" s="35">
        <f>C7-C25-'Maj (2)'!C7</f>
        <v>9.2370555648813024E-14</v>
      </c>
      <c r="G8" s="86"/>
      <c r="I8" s="35">
        <f>B7-B8-B9</f>
        <v>2.7000623958883807E-13</v>
      </c>
      <c r="J8" s="35">
        <f>C7-C8-C9</f>
        <v>9.2370555648813024E-14</v>
      </c>
    </row>
    <row r="9" spans="1:10" s="26" customFormat="1" ht="15" customHeight="1" x14ac:dyDescent="0.25">
      <c r="A9" s="33" t="s">
        <v>79</v>
      </c>
      <c r="B9" s="94">
        <v>58.7</v>
      </c>
      <c r="C9" s="94">
        <v>61.4</v>
      </c>
      <c r="D9" s="30" t="s">
        <v>69</v>
      </c>
      <c r="E9" s="35">
        <f>B8-B26-'Maj (2)'!B8</f>
        <v>-9.2370555648813024E-14</v>
      </c>
      <c r="F9" s="35">
        <f>C8-C26-'Maj (2)'!C8</f>
        <v>9.2370555648813024E-14</v>
      </c>
      <c r="G9" s="86"/>
      <c r="I9" s="35">
        <f>B10-B7-B6</f>
        <v>0</v>
      </c>
      <c r="J9" s="35">
        <f>C10-C7-C6</f>
        <v>0</v>
      </c>
    </row>
    <row r="10" spans="1:10" s="26" customFormat="1" ht="15" customHeight="1" x14ac:dyDescent="0.25">
      <c r="A10" s="32" t="s">
        <v>80</v>
      </c>
      <c r="B10" s="93">
        <v>18024.400000000001</v>
      </c>
      <c r="C10" s="93">
        <v>20164.699999999997</v>
      </c>
      <c r="D10" s="31" t="s">
        <v>71</v>
      </c>
      <c r="E10" s="35">
        <f>B9-B27-'Maj (2)'!B9</f>
        <v>2.886579864025407E-15</v>
      </c>
      <c r="F10" s="35">
        <f>C9-C27-'Maj (2)'!C9</f>
        <v>0</v>
      </c>
      <c r="G10" s="86"/>
      <c r="I10" s="35">
        <f>B12-B11-B10</f>
        <v>0</v>
      </c>
      <c r="J10" s="35">
        <f>C12-C11-C10</f>
        <v>0</v>
      </c>
    </row>
    <row r="11" spans="1:10" s="26" customFormat="1" ht="15" customHeight="1" x14ac:dyDescent="0.25">
      <c r="A11" s="33" t="s">
        <v>81</v>
      </c>
      <c r="B11" s="94">
        <v>1284.8</v>
      </c>
      <c r="C11" s="94">
        <v>1691.8000000000002</v>
      </c>
      <c r="D11" s="30" t="s">
        <v>72</v>
      </c>
      <c r="E11" s="35">
        <f>B10-B28-'Maj (2)'!B10</f>
        <v>0</v>
      </c>
      <c r="F11" s="35">
        <f>C10-C28-'Maj (2)'!C10</f>
        <v>0</v>
      </c>
      <c r="G11" s="87"/>
      <c r="I11" s="35">
        <f>B12-B13-B14</f>
        <v>-2.7284841053187847E-12</v>
      </c>
      <c r="J11" s="35">
        <f>C12-C13-C14</f>
        <v>0</v>
      </c>
    </row>
    <row r="12" spans="1:10" s="26" customFormat="1" ht="15" customHeight="1" x14ac:dyDescent="0.25">
      <c r="A12" s="28" t="s">
        <v>134</v>
      </c>
      <c r="B12" s="93">
        <v>19309.199999999997</v>
      </c>
      <c r="C12" s="93">
        <v>21856.5</v>
      </c>
      <c r="D12" s="31" t="s">
        <v>73</v>
      </c>
      <c r="E12" s="35">
        <f>B11-B29-'Maj (2)'!B11</f>
        <v>0</v>
      </c>
      <c r="F12" s="35">
        <f>C11-C29-'Maj (2)'!C11</f>
        <v>0</v>
      </c>
      <c r="G12" s="87"/>
    </row>
    <row r="13" spans="1:10" s="26" customFormat="1" ht="20.25" customHeight="1" x14ac:dyDescent="0.25">
      <c r="A13" s="29" t="s">
        <v>51</v>
      </c>
      <c r="B13" s="94">
        <v>17418.400000000001</v>
      </c>
      <c r="C13" s="94">
        <v>18967.7</v>
      </c>
      <c r="D13" s="30" t="s">
        <v>74</v>
      </c>
      <c r="E13" s="35">
        <f>B12-B30-'Maj (2)'!B12</f>
        <v>0</v>
      </c>
      <c r="F13" s="35">
        <f>C12-C30-'Maj (2)'!C12</f>
        <v>0</v>
      </c>
      <c r="G13" s="87"/>
    </row>
    <row r="14" spans="1:10" s="26" customFormat="1" ht="15" customHeight="1" x14ac:dyDescent="0.25">
      <c r="A14" s="34" t="s">
        <v>86</v>
      </c>
      <c r="B14" s="93">
        <v>1890.7999999999984</v>
      </c>
      <c r="C14" s="93">
        <v>2888.7999999999997</v>
      </c>
      <c r="D14" s="31" t="s">
        <v>75</v>
      </c>
      <c r="E14" s="35">
        <f>B13-B31-'Maj (2)'!B13</f>
        <v>0</v>
      </c>
      <c r="F14" s="35">
        <f>C13-C31-'Maj (2)'!C13</f>
        <v>0</v>
      </c>
      <c r="G14" s="87"/>
    </row>
    <row r="15" spans="1:10" ht="34.5" customHeight="1" x14ac:dyDescent="0.25">
      <c r="A15" s="153" t="s">
        <v>133</v>
      </c>
      <c r="B15" s="153"/>
      <c r="C15" s="154" t="s">
        <v>135</v>
      </c>
      <c r="D15" s="156"/>
    </row>
    <row r="16" spans="1:10" ht="15" customHeight="1" x14ac:dyDescent="0.25">
      <c r="A16" s="13"/>
      <c r="B16" s="5"/>
      <c r="C16" s="5"/>
      <c r="D16" s="11"/>
    </row>
    <row r="17" spans="1:10" ht="15" customHeight="1" x14ac:dyDescent="0.25">
      <c r="A17" s="13"/>
      <c r="B17" s="5"/>
      <c r="C17" s="5"/>
      <c r="D17" s="11"/>
    </row>
    <row r="18" spans="1:10" ht="15" customHeight="1" x14ac:dyDescent="0.25">
      <c r="A18" s="13"/>
      <c r="B18" s="5"/>
      <c r="C18" s="5"/>
      <c r="D18" s="11"/>
    </row>
    <row r="19" spans="1:10" s="14" customFormat="1" ht="18.75" customHeight="1" x14ac:dyDescent="0.25">
      <c r="A19" s="151" t="s">
        <v>168</v>
      </c>
      <c r="B19" s="157"/>
      <c r="C19" s="157"/>
      <c r="D19" s="151"/>
    </row>
    <row r="20" spans="1:10" s="14" customFormat="1" ht="29.25" customHeight="1" x14ac:dyDescent="0.25">
      <c r="A20" s="152" t="s">
        <v>169</v>
      </c>
      <c r="B20" s="152"/>
      <c r="C20" s="152"/>
      <c r="D20" s="152"/>
    </row>
    <row r="21" spans="1:10" ht="5.0999999999999996" customHeight="1" x14ac:dyDescent="0.25">
      <c r="A21" s="13"/>
      <c r="B21" s="5"/>
      <c r="C21" s="5"/>
      <c r="D21" s="11"/>
    </row>
    <row r="22" spans="1:10" ht="15" customHeight="1" x14ac:dyDescent="0.25">
      <c r="A22" s="110" t="s">
        <v>116</v>
      </c>
      <c r="B22" s="3"/>
      <c r="C22" s="3"/>
      <c r="D22" s="4" t="s">
        <v>21</v>
      </c>
    </row>
    <row r="23" spans="1:10" ht="16.5" customHeight="1" x14ac:dyDescent="0.25">
      <c r="A23" s="105" t="s">
        <v>84</v>
      </c>
      <c r="B23" s="92">
        <v>2020</v>
      </c>
      <c r="C23" s="149">
        <v>2019</v>
      </c>
      <c r="D23" s="20" t="s">
        <v>83</v>
      </c>
    </row>
    <row r="24" spans="1:10" s="26" customFormat="1" ht="15" customHeight="1" x14ac:dyDescent="0.25">
      <c r="A24" s="95" t="s">
        <v>76</v>
      </c>
      <c r="B24" s="101">
        <v>12777.4</v>
      </c>
      <c r="C24" s="101">
        <v>14120.599999999999</v>
      </c>
      <c r="D24" s="31" t="s">
        <v>67</v>
      </c>
      <c r="E24" s="35"/>
      <c r="I24" s="35">
        <f>B24-'EXP WB'!B24</f>
        <v>0</v>
      </c>
      <c r="J24" s="35">
        <f>C24-'EXP WB'!C24</f>
        <v>0</v>
      </c>
    </row>
    <row r="25" spans="1:10" s="26" customFormat="1" ht="15" customHeight="1" x14ac:dyDescent="0.25">
      <c r="A25" s="96" t="s">
        <v>77</v>
      </c>
      <c r="B25" s="150">
        <v>2466.4</v>
      </c>
      <c r="C25" s="150">
        <v>3010.8</v>
      </c>
      <c r="D25" s="31" t="s">
        <v>68</v>
      </c>
      <c r="E25" s="35"/>
      <c r="I25" s="35">
        <f>B31-'EXP WB'!B6</f>
        <v>0</v>
      </c>
      <c r="J25" s="35">
        <f>C31-'EXP WB'!C6</f>
        <v>0</v>
      </c>
    </row>
    <row r="26" spans="1:10" s="26" customFormat="1" ht="15" customHeight="1" x14ac:dyDescent="0.25">
      <c r="A26" s="97" t="s">
        <v>78</v>
      </c>
      <c r="B26" s="102">
        <v>2409.4</v>
      </c>
      <c r="C26" s="102">
        <v>2951.4</v>
      </c>
      <c r="D26" s="30" t="s">
        <v>70</v>
      </c>
      <c r="E26" s="35"/>
      <c r="I26" s="35">
        <f>B25-B26-B27</f>
        <v>0</v>
      </c>
      <c r="J26" s="35">
        <f>C25-C26-C27</f>
        <v>9.2370555648813024E-14</v>
      </c>
    </row>
    <row r="27" spans="1:10" s="26" customFormat="1" ht="15" customHeight="1" x14ac:dyDescent="0.25">
      <c r="A27" s="97" t="s">
        <v>79</v>
      </c>
      <c r="B27" s="102">
        <v>57</v>
      </c>
      <c r="C27" s="102">
        <v>59.4</v>
      </c>
      <c r="D27" s="30" t="s">
        <v>69</v>
      </c>
      <c r="E27" s="35"/>
      <c r="I27" s="35">
        <f>B28-B25-B24</f>
        <v>0</v>
      </c>
      <c r="J27" s="35">
        <f>C28-C25-C24</f>
        <v>0</v>
      </c>
    </row>
    <row r="28" spans="1:10" s="26" customFormat="1" ht="15" customHeight="1" x14ac:dyDescent="0.25">
      <c r="A28" s="96" t="s">
        <v>80</v>
      </c>
      <c r="B28" s="103">
        <v>15243.8</v>
      </c>
      <c r="C28" s="103">
        <v>17131.399999999998</v>
      </c>
      <c r="D28" s="31" t="s">
        <v>71</v>
      </c>
      <c r="E28" s="35"/>
      <c r="I28" s="35">
        <f>B30-B29-B28</f>
        <v>0</v>
      </c>
      <c r="J28" s="35">
        <f>C30-C29-C28</f>
        <v>0</v>
      </c>
    </row>
    <row r="29" spans="1:10" s="26" customFormat="1" ht="15" customHeight="1" x14ac:dyDescent="0.25">
      <c r="A29" s="97" t="s">
        <v>81</v>
      </c>
      <c r="B29" s="102">
        <v>736.3</v>
      </c>
      <c r="C29" s="102">
        <v>972.7</v>
      </c>
      <c r="D29" s="30" t="s">
        <v>72</v>
      </c>
      <c r="E29" s="35"/>
      <c r="I29" s="35">
        <f>B30-B31-B32</f>
        <v>0</v>
      </c>
      <c r="J29" s="35">
        <f>C30-C31-C32</f>
        <v>0</v>
      </c>
    </row>
    <row r="30" spans="1:10" s="26" customFormat="1" ht="15" customHeight="1" x14ac:dyDescent="0.25">
      <c r="A30" s="95" t="s">
        <v>134</v>
      </c>
      <c r="B30" s="103">
        <v>15980.099999999999</v>
      </c>
      <c r="C30" s="103">
        <v>18104.099999999999</v>
      </c>
      <c r="D30" s="31" t="s">
        <v>73</v>
      </c>
      <c r="E30" s="35"/>
    </row>
    <row r="31" spans="1:10" s="26" customFormat="1" ht="16.5" customHeight="1" x14ac:dyDescent="0.25">
      <c r="A31" s="98" t="s">
        <v>51</v>
      </c>
      <c r="B31" s="102">
        <v>13921.2</v>
      </c>
      <c r="C31" s="102">
        <v>15282.8</v>
      </c>
      <c r="D31" s="30" t="s">
        <v>74</v>
      </c>
      <c r="E31" s="35"/>
    </row>
    <row r="32" spans="1:10" s="26" customFormat="1" ht="15" customHeight="1" x14ac:dyDescent="0.25">
      <c r="A32" s="99" t="s">
        <v>86</v>
      </c>
      <c r="B32" s="104">
        <v>2058.8999999999978</v>
      </c>
      <c r="C32" s="104">
        <v>2821.2999999999993</v>
      </c>
      <c r="D32" s="36" t="s">
        <v>75</v>
      </c>
      <c r="E32" s="35"/>
    </row>
    <row r="33" spans="1:4" ht="34.5" customHeight="1" x14ac:dyDescent="0.25">
      <c r="A33" s="153" t="s">
        <v>136</v>
      </c>
      <c r="B33" s="153"/>
      <c r="C33" s="154" t="s">
        <v>135</v>
      </c>
      <c r="D33" s="156"/>
    </row>
  </sheetData>
  <mergeCells count="8">
    <mergeCell ref="A1:D1"/>
    <mergeCell ref="A2:D2"/>
    <mergeCell ref="A19:D19"/>
    <mergeCell ref="A33:B33"/>
    <mergeCell ref="A15:B15"/>
    <mergeCell ref="A20:D20"/>
    <mergeCell ref="C15:D15"/>
    <mergeCell ref="C33:D33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"/>
  <sheetViews>
    <sheetView view="pageBreakPreview" zoomScaleSheetLayoutView="100" workbookViewId="0">
      <selection activeCell="B6" sqref="B6:B14"/>
    </sheetView>
  </sheetViews>
  <sheetFormatPr defaultRowHeight="15" x14ac:dyDescent="0.25"/>
  <cols>
    <col min="1" max="1" width="31.5703125" customWidth="1"/>
    <col min="2" max="3" width="10.140625" customWidth="1"/>
    <col min="4" max="4" width="30.5703125" customWidth="1"/>
    <col min="5" max="5" width="11" customWidth="1"/>
  </cols>
  <sheetData>
    <row r="1" spans="1:10" ht="18.95" customHeight="1" x14ac:dyDescent="0.25">
      <c r="A1" s="157" t="s">
        <v>170</v>
      </c>
      <c r="B1" s="157"/>
      <c r="C1" s="157"/>
      <c r="D1" s="157"/>
    </row>
    <row r="2" spans="1:10" s="6" customFormat="1" ht="30" customHeight="1" x14ac:dyDescent="0.25">
      <c r="A2" s="152" t="s">
        <v>171</v>
      </c>
      <c r="B2" s="152"/>
      <c r="C2" s="152"/>
      <c r="D2" s="152"/>
    </row>
    <row r="3" spans="1:10" ht="5.0999999999999996" customHeight="1" x14ac:dyDescent="0.25">
      <c r="A3" s="7"/>
      <c r="B3" s="7"/>
      <c r="C3" s="9"/>
      <c r="D3" s="7"/>
    </row>
    <row r="4" spans="1:10" ht="15.75" customHeight="1" x14ac:dyDescent="0.25">
      <c r="A4" s="110" t="s">
        <v>116</v>
      </c>
      <c r="B4" s="3"/>
      <c r="C4" s="3"/>
      <c r="D4" s="4" t="s">
        <v>21</v>
      </c>
    </row>
    <row r="5" spans="1:10" ht="16.5" customHeight="1" x14ac:dyDescent="0.25">
      <c r="A5" s="19" t="s">
        <v>84</v>
      </c>
      <c r="B5" s="92">
        <v>2020</v>
      </c>
      <c r="C5" s="92">
        <v>2019</v>
      </c>
      <c r="D5" s="20" t="s">
        <v>83</v>
      </c>
    </row>
    <row r="6" spans="1:10" s="26" customFormat="1" ht="15" customHeight="1" x14ac:dyDescent="0.25">
      <c r="A6" s="28" t="s">
        <v>76</v>
      </c>
      <c r="B6" s="93">
        <v>2754.3</v>
      </c>
      <c r="C6" s="93">
        <v>3012.9000000000005</v>
      </c>
      <c r="D6" s="31" t="s">
        <v>67</v>
      </c>
      <c r="E6" s="35"/>
      <c r="I6" s="35">
        <f>B6-'EXP Gaza'!B24</f>
        <v>0</v>
      </c>
      <c r="J6" s="35">
        <f>C6-'EXP Gaza'!C24</f>
        <v>0</v>
      </c>
    </row>
    <row r="7" spans="1:10" s="37" customFormat="1" ht="15" customHeight="1" x14ac:dyDescent="0.25">
      <c r="A7" s="32" t="s">
        <v>77</v>
      </c>
      <c r="B7" s="93">
        <v>26.3</v>
      </c>
      <c r="C7" s="93">
        <v>20.399999999999999</v>
      </c>
      <c r="D7" s="31" t="s">
        <v>68</v>
      </c>
      <c r="E7" s="35"/>
      <c r="I7" s="35">
        <f>B13-'EXP Gaza'!B6</f>
        <v>0</v>
      </c>
      <c r="J7" s="35">
        <f>C13-'EXP Gaza'!C6</f>
        <v>0</v>
      </c>
    </row>
    <row r="8" spans="1:10" s="26" customFormat="1" ht="15" customHeight="1" x14ac:dyDescent="0.25">
      <c r="A8" s="33" t="s">
        <v>78</v>
      </c>
      <c r="B8" s="94">
        <v>24.6</v>
      </c>
      <c r="C8" s="94">
        <v>18.399999999999999</v>
      </c>
      <c r="D8" s="30" t="s">
        <v>70</v>
      </c>
      <c r="E8" s="35"/>
      <c r="I8" s="35">
        <f>B7-B8-B9</f>
        <v>0</v>
      </c>
      <c r="J8" s="35">
        <f>C7-C8-C9</f>
        <v>0</v>
      </c>
    </row>
    <row r="9" spans="1:10" s="26" customFormat="1" ht="15" customHeight="1" x14ac:dyDescent="0.25">
      <c r="A9" s="33" t="s">
        <v>79</v>
      </c>
      <c r="B9" s="94">
        <v>1.7</v>
      </c>
      <c r="C9" s="94">
        <v>2</v>
      </c>
      <c r="D9" s="30" t="s">
        <v>69</v>
      </c>
      <c r="E9" s="35"/>
      <c r="I9" s="35">
        <f>B10-B7-B6</f>
        <v>0</v>
      </c>
      <c r="J9" s="35">
        <f>C10-C7-C6</f>
        <v>0</v>
      </c>
    </row>
    <row r="10" spans="1:10" s="26" customFormat="1" ht="15" customHeight="1" x14ac:dyDescent="0.25">
      <c r="A10" s="32" t="s">
        <v>80</v>
      </c>
      <c r="B10" s="93">
        <v>2780.6000000000004</v>
      </c>
      <c r="C10" s="93">
        <v>3033.3000000000006</v>
      </c>
      <c r="D10" s="31" t="s">
        <v>71</v>
      </c>
      <c r="E10" s="35"/>
      <c r="I10" s="35">
        <f>B12-B11-B10</f>
        <v>0</v>
      </c>
      <c r="J10" s="35">
        <f>C12-C11-C10</f>
        <v>0</v>
      </c>
    </row>
    <row r="11" spans="1:10" s="26" customFormat="1" ht="15" customHeight="1" x14ac:dyDescent="0.25">
      <c r="A11" s="33" t="s">
        <v>81</v>
      </c>
      <c r="B11" s="94">
        <v>548.5</v>
      </c>
      <c r="C11" s="94">
        <v>719.1</v>
      </c>
      <c r="D11" s="30" t="s">
        <v>72</v>
      </c>
      <c r="E11" s="35"/>
      <c r="I11" s="35">
        <f>B12-B13-B14</f>
        <v>0</v>
      </c>
      <c r="J11" s="35">
        <f>C12-C13-C14</f>
        <v>0</v>
      </c>
    </row>
    <row r="12" spans="1:10" s="26" customFormat="1" ht="15" customHeight="1" x14ac:dyDescent="0.25">
      <c r="A12" s="32" t="s">
        <v>134</v>
      </c>
      <c r="B12" s="93">
        <v>3329.1000000000004</v>
      </c>
      <c r="C12" s="93">
        <v>3752.4000000000005</v>
      </c>
      <c r="D12" s="31" t="s">
        <v>73</v>
      </c>
      <c r="E12" s="35"/>
    </row>
    <row r="13" spans="1:10" s="26" customFormat="1" ht="20.25" customHeight="1" x14ac:dyDescent="0.25">
      <c r="A13" s="29" t="s">
        <v>51</v>
      </c>
      <c r="B13" s="94">
        <v>3497.2</v>
      </c>
      <c r="C13" s="94">
        <v>3684.9</v>
      </c>
      <c r="D13" s="30" t="s">
        <v>74</v>
      </c>
      <c r="E13" s="35"/>
    </row>
    <row r="14" spans="1:10" s="26" customFormat="1" ht="15" customHeight="1" x14ac:dyDescent="0.25">
      <c r="A14" s="34" t="s">
        <v>86</v>
      </c>
      <c r="B14" s="120">
        <v>-168.09999999999945</v>
      </c>
      <c r="C14" s="120">
        <v>67.500000000000455</v>
      </c>
      <c r="D14" s="36" t="s">
        <v>75</v>
      </c>
      <c r="E14" s="35"/>
    </row>
    <row r="15" spans="1:10" ht="34.5" customHeight="1" x14ac:dyDescent="0.25">
      <c r="A15" s="158"/>
      <c r="B15" s="159"/>
      <c r="C15" s="88"/>
      <c r="D15" s="40"/>
    </row>
  </sheetData>
  <mergeCells count="3">
    <mergeCell ref="A1:D1"/>
    <mergeCell ref="A2:D2"/>
    <mergeCell ref="A15:B15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view="pageBreakPreview" zoomScaleSheetLayoutView="100" workbookViewId="0">
      <selection activeCell="D22" sqref="D22"/>
    </sheetView>
  </sheetViews>
  <sheetFormatPr defaultRowHeight="15" x14ac:dyDescent="0.25"/>
  <cols>
    <col min="1" max="1" width="30.5703125" customWidth="1"/>
    <col min="2" max="3" width="10.5703125" customWidth="1"/>
    <col min="4" max="4" width="29.85546875" customWidth="1"/>
    <col min="5" max="5" width="15.140625" customWidth="1"/>
  </cols>
  <sheetData>
    <row r="1" spans="1:7" ht="18.95" customHeight="1" x14ac:dyDescent="0.25">
      <c r="A1" s="151" t="s">
        <v>172</v>
      </c>
      <c r="B1" s="151"/>
      <c r="C1" s="151"/>
      <c r="D1" s="151"/>
    </row>
    <row r="2" spans="1:7" ht="26.25" customHeight="1" x14ac:dyDescent="0.25">
      <c r="A2" s="152" t="s">
        <v>174</v>
      </c>
      <c r="B2" s="152"/>
      <c r="C2" s="152"/>
      <c r="D2" s="152"/>
    </row>
    <row r="3" spans="1:7" s="25" customFormat="1" ht="4.5" customHeight="1" x14ac:dyDescent="0.15">
      <c r="A3" s="22"/>
      <c r="B3" s="23"/>
      <c r="C3" s="23"/>
      <c r="D3" s="24"/>
    </row>
    <row r="4" spans="1:7" ht="14.25" customHeight="1" x14ac:dyDescent="0.25">
      <c r="A4" s="121" t="s">
        <v>117</v>
      </c>
      <c r="B4" s="3"/>
      <c r="C4" s="3"/>
      <c r="D4" s="4" t="s">
        <v>102</v>
      </c>
    </row>
    <row r="5" spans="1:7" ht="16.5" customHeight="1" x14ac:dyDescent="0.25">
      <c r="A5" s="2" t="s">
        <v>128</v>
      </c>
      <c r="B5" s="92">
        <v>2020</v>
      </c>
      <c r="C5" s="92">
        <v>2019</v>
      </c>
      <c r="D5" s="20" t="s">
        <v>132</v>
      </c>
    </row>
    <row r="6" spans="1:7" ht="17.100000000000001" customHeight="1" x14ac:dyDescent="0.25">
      <c r="A6" s="59" t="s">
        <v>125</v>
      </c>
      <c r="B6" s="100"/>
      <c r="C6" s="139"/>
      <c r="D6" s="140" t="s">
        <v>129</v>
      </c>
      <c r="F6" s="18"/>
    </row>
    <row r="7" spans="1:7" s="26" customFormat="1" ht="17.100000000000001" customHeight="1" x14ac:dyDescent="0.25">
      <c r="A7" s="61" t="s">
        <v>119</v>
      </c>
      <c r="B7" s="122">
        <v>3233.6</v>
      </c>
      <c r="C7" s="128">
        <v>3656.7</v>
      </c>
      <c r="D7" s="141" t="s">
        <v>118</v>
      </c>
      <c r="F7" s="27"/>
    </row>
    <row r="8" spans="1:7" s="26" customFormat="1" ht="17.100000000000001" customHeight="1" x14ac:dyDescent="0.25">
      <c r="A8" s="62" t="s">
        <v>92</v>
      </c>
      <c r="B8" s="122">
        <v>4637.5</v>
      </c>
      <c r="C8" s="129">
        <v>5238.7</v>
      </c>
      <c r="D8" s="141" t="s">
        <v>87</v>
      </c>
      <c r="F8" s="27"/>
    </row>
    <row r="9" spans="1:7" s="26" customFormat="1" ht="17.100000000000001" customHeight="1" x14ac:dyDescent="0.25">
      <c r="A9" s="62" t="s">
        <v>93</v>
      </c>
      <c r="B9" s="122">
        <v>1344.8</v>
      </c>
      <c r="C9" s="129">
        <v>1514</v>
      </c>
      <c r="D9" s="141" t="s">
        <v>82</v>
      </c>
    </row>
    <row r="10" spans="1:7" ht="17.100000000000001" customHeight="1" x14ac:dyDescent="0.25">
      <c r="A10" s="60" t="s">
        <v>126</v>
      </c>
      <c r="B10" s="123"/>
      <c r="C10" s="130"/>
      <c r="D10" s="142" t="s">
        <v>130</v>
      </c>
    </row>
    <row r="11" spans="1:7" s="26" customFormat="1" ht="17.100000000000001" customHeight="1" x14ac:dyDescent="0.25">
      <c r="A11" s="61" t="s">
        <v>119</v>
      </c>
      <c r="B11" s="122">
        <v>3752.5</v>
      </c>
      <c r="C11" s="128">
        <v>4303.6000000000004</v>
      </c>
      <c r="D11" s="141" t="s">
        <v>118</v>
      </c>
    </row>
    <row r="12" spans="1:7" s="26" customFormat="1" ht="17.100000000000001" customHeight="1" x14ac:dyDescent="0.25">
      <c r="A12" s="62" t="s">
        <v>92</v>
      </c>
      <c r="B12" s="122">
        <v>5532.6</v>
      </c>
      <c r="C12" s="129">
        <v>6355.7</v>
      </c>
      <c r="D12" s="141" t="s">
        <v>87</v>
      </c>
    </row>
    <row r="13" spans="1:7" s="26" customFormat="1" ht="17.100000000000001" customHeight="1" x14ac:dyDescent="0.25">
      <c r="A13" s="62" t="s">
        <v>93</v>
      </c>
      <c r="B13" s="122">
        <v>1357.7</v>
      </c>
      <c r="C13" s="129">
        <v>1524.2</v>
      </c>
      <c r="D13" s="141" t="s">
        <v>82</v>
      </c>
      <c r="G13"/>
    </row>
    <row r="14" spans="1:7" ht="17.100000000000001" customHeight="1" x14ac:dyDescent="0.25">
      <c r="A14" s="60" t="s">
        <v>127</v>
      </c>
      <c r="B14" s="123"/>
      <c r="C14" s="130"/>
      <c r="D14" s="142" t="s">
        <v>131</v>
      </c>
    </row>
    <row r="15" spans="1:7" s="26" customFormat="1" ht="17.100000000000001" customHeight="1" x14ac:dyDescent="0.25">
      <c r="A15" s="61" t="s">
        <v>119</v>
      </c>
      <c r="B15" s="122">
        <v>4020</v>
      </c>
      <c r="C15" s="128">
        <v>4664.7</v>
      </c>
      <c r="D15" s="141" t="s">
        <v>118</v>
      </c>
      <c r="G15"/>
    </row>
    <row r="16" spans="1:7" s="26" customFormat="1" ht="17.100000000000001" customHeight="1" x14ac:dyDescent="0.25">
      <c r="A16" s="62" t="s">
        <v>92</v>
      </c>
      <c r="B16" s="122">
        <v>5799.8</v>
      </c>
      <c r="C16" s="129">
        <v>6716.5</v>
      </c>
      <c r="D16" s="141" t="s">
        <v>87</v>
      </c>
      <c r="G16"/>
    </row>
    <row r="17" spans="1:7" s="26" customFormat="1" ht="17.100000000000001" customHeight="1" x14ac:dyDescent="0.25">
      <c r="A17" s="63" t="s">
        <v>122</v>
      </c>
      <c r="B17" s="124">
        <v>1625.5</v>
      </c>
      <c r="C17" s="131">
        <v>1885.6</v>
      </c>
      <c r="D17" s="143" t="s">
        <v>82</v>
      </c>
      <c r="G17"/>
    </row>
    <row r="18" spans="1:7" ht="43.5" customHeight="1" x14ac:dyDescent="0.25">
      <c r="A18" s="153" t="s">
        <v>136</v>
      </c>
      <c r="B18" s="153"/>
      <c r="C18" s="154" t="s">
        <v>135</v>
      </c>
      <c r="D18" s="156"/>
    </row>
    <row r="19" spans="1:7" x14ac:dyDescent="0.25">
      <c r="A19" s="12"/>
      <c r="D19" s="10"/>
    </row>
    <row r="20" spans="1:7" x14ac:dyDescent="0.25">
      <c r="A20" s="12"/>
      <c r="D20" s="10"/>
    </row>
    <row r="21" spans="1:7" x14ac:dyDescent="0.25">
      <c r="A21" s="12"/>
      <c r="D21" s="10"/>
    </row>
    <row r="22" spans="1:7" x14ac:dyDescent="0.25">
      <c r="A22" s="12"/>
      <c r="D22" s="10"/>
    </row>
    <row r="23" spans="1:7" x14ac:dyDescent="0.25">
      <c r="A23" s="12"/>
      <c r="D23" s="10"/>
    </row>
    <row r="24" spans="1:7" x14ac:dyDescent="0.25">
      <c r="A24" s="12"/>
      <c r="D24" s="10"/>
    </row>
    <row r="25" spans="1:7" x14ac:dyDescent="0.25">
      <c r="A25" s="12"/>
      <c r="D25" s="10"/>
    </row>
    <row r="26" spans="1:7" x14ac:dyDescent="0.25">
      <c r="A26" s="12"/>
      <c r="D26" s="10"/>
    </row>
    <row r="27" spans="1:7" x14ac:dyDescent="0.25">
      <c r="A27" s="12"/>
      <c r="D27" s="10"/>
    </row>
  </sheetData>
  <mergeCells count="4">
    <mergeCell ref="A18:B18"/>
    <mergeCell ref="A1:D1"/>
    <mergeCell ref="A2:D2"/>
    <mergeCell ref="C18:D18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Normal="100" zoomScaleSheetLayoutView="100" workbookViewId="0">
      <selection sqref="A1:D1"/>
    </sheetView>
  </sheetViews>
  <sheetFormatPr defaultRowHeight="15" x14ac:dyDescent="0.25"/>
  <cols>
    <col min="1" max="1" width="30.5703125" customWidth="1"/>
    <col min="2" max="3" width="9" customWidth="1"/>
    <col min="4" max="4" width="32" customWidth="1"/>
    <col min="7" max="7" width="9.42578125" bestFit="1" customWidth="1"/>
  </cols>
  <sheetData>
    <row r="1" spans="1:8" ht="40.5" customHeight="1" x14ac:dyDescent="0.25">
      <c r="A1" s="155" t="s">
        <v>139</v>
      </c>
      <c r="B1" s="155"/>
      <c r="C1" s="155"/>
      <c r="D1" s="155"/>
    </row>
    <row r="2" spans="1:8" ht="33.75" customHeight="1" x14ac:dyDescent="0.25">
      <c r="A2" s="152" t="s">
        <v>140</v>
      </c>
      <c r="B2" s="152"/>
      <c r="C2" s="152"/>
      <c r="D2" s="152"/>
    </row>
    <row r="3" spans="1:8" ht="5.0999999999999996" customHeight="1" x14ac:dyDescent="0.25">
      <c r="A3" s="1"/>
      <c r="B3" s="1"/>
      <c r="C3" s="9"/>
      <c r="D3" s="1"/>
    </row>
    <row r="4" spans="1:8" ht="16.5" customHeight="1" x14ac:dyDescent="0.25">
      <c r="A4" s="2" t="s">
        <v>0</v>
      </c>
      <c r="B4" s="92">
        <v>2020</v>
      </c>
      <c r="C4" s="92">
        <v>2019</v>
      </c>
      <c r="D4" s="20" t="s">
        <v>1</v>
      </c>
    </row>
    <row r="5" spans="1:8" s="26" customFormat="1" ht="15" customHeight="1" x14ac:dyDescent="0.25">
      <c r="A5" s="2" t="s">
        <v>106</v>
      </c>
      <c r="B5" s="108">
        <v>6</v>
      </c>
      <c r="C5" s="38">
        <v>5.9</v>
      </c>
      <c r="D5" s="74" t="s">
        <v>22</v>
      </c>
      <c r="G5" s="27"/>
    </row>
    <row r="6" spans="1:8" s="26" customFormat="1" ht="24.95" customHeight="1" x14ac:dyDescent="0.25">
      <c r="A6" s="76" t="s">
        <v>107</v>
      </c>
      <c r="B6" s="108">
        <v>14.200000000000001</v>
      </c>
      <c r="C6" s="38">
        <v>14</v>
      </c>
      <c r="D6" s="74" t="s">
        <v>2</v>
      </c>
      <c r="G6" s="27"/>
    </row>
    <row r="7" spans="1:8" s="26" customFormat="1" ht="15" customHeight="1" x14ac:dyDescent="0.25">
      <c r="A7" s="73" t="s">
        <v>108</v>
      </c>
      <c r="B7" s="109">
        <v>0.4</v>
      </c>
      <c r="C7" s="17">
        <v>0.5</v>
      </c>
      <c r="D7" s="72" t="s">
        <v>3</v>
      </c>
      <c r="G7" s="27"/>
    </row>
    <row r="8" spans="1:8" s="26" customFormat="1" ht="15" customHeight="1" x14ac:dyDescent="0.25">
      <c r="A8" s="73" t="s">
        <v>4</v>
      </c>
      <c r="B8" s="109">
        <v>13</v>
      </c>
      <c r="C8" s="17">
        <v>12.7</v>
      </c>
      <c r="D8" s="72" t="s">
        <v>23</v>
      </c>
      <c r="G8" s="27"/>
    </row>
    <row r="9" spans="1:8" s="26" customFormat="1" ht="24.95" customHeight="1" x14ac:dyDescent="0.25">
      <c r="A9" s="73" t="s">
        <v>103</v>
      </c>
      <c r="B9" s="109">
        <v>0.5</v>
      </c>
      <c r="C9" s="17">
        <v>0.5</v>
      </c>
      <c r="D9" s="72" t="s">
        <v>85</v>
      </c>
      <c r="G9" s="27"/>
    </row>
    <row r="10" spans="1:8" s="26" customFormat="1" ht="38.25" customHeight="1" x14ac:dyDescent="0.25">
      <c r="A10" s="73" t="s">
        <v>27</v>
      </c>
      <c r="B10" s="109">
        <v>0.3</v>
      </c>
      <c r="C10" s="17">
        <v>0.3</v>
      </c>
      <c r="D10" s="72" t="s">
        <v>100</v>
      </c>
      <c r="G10" s="27"/>
    </row>
    <row r="11" spans="1:8" s="26" customFormat="1" ht="15" customHeight="1" x14ac:dyDescent="0.25">
      <c r="A11" s="76" t="s">
        <v>5</v>
      </c>
      <c r="B11" s="108">
        <v>4.5</v>
      </c>
      <c r="C11" s="38">
        <v>5.5</v>
      </c>
      <c r="D11" s="74" t="s">
        <v>6</v>
      </c>
      <c r="G11" s="27"/>
    </row>
    <row r="12" spans="1:8" s="26" customFormat="1" ht="36.75" customHeight="1" x14ac:dyDescent="0.25">
      <c r="A12" s="80" t="s">
        <v>105</v>
      </c>
      <c r="B12" s="47">
        <v>20.2</v>
      </c>
      <c r="C12" s="38">
        <v>23.9</v>
      </c>
      <c r="D12" s="74" t="s">
        <v>120</v>
      </c>
      <c r="F12" s="35"/>
      <c r="H12" s="35"/>
    </row>
    <row r="13" spans="1:8" s="26" customFormat="1" ht="15" customHeight="1" x14ac:dyDescent="0.25">
      <c r="A13" s="76" t="s">
        <v>110</v>
      </c>
      <c r="B13" s="108">
        <v>1.5</v>
      </c>
      <c r="C13" s="38">
        <v>1.8</v>
      </c>
      <c r="D13" s="74" t="s">
        <v>24</v>
      </c>
      <c r="G13" s="27"/>
    </row>
    <row r="14" spans="1:8" s="26" customFormat="1" ht="15" customHeight="1" x14ac:dyDescent="0.25">
      <c r="A14" s="76" t="s">
        <v>29</v>
      </c>
      <c r="B14" s="108">
        <v>4.8</v>
      </c>
      <c r="C14" s="38">
        <v>4.3</v>
      </c>
      <c r="D14" s="74" t="s">
        <v>94</v>
      </c>
      <c r="G14" s="27"/>
    </row>
    <row r="15" spans="1:8" s="26" customFormat="1" ht="15" customHeight="1" x14ac:dyDescent="0.25">
      <c r="A15" s="76" t="s">
        <v>30</v>
      </c>
      <c r="B15" s="108">
        <v>4</v>
      </c>
      <c r="C15" s="38">
        <v>3.6</v>
      </c>
      <c r="D15" s="74" t="s">
        <v>25</v>
      </c>
      <c r="G15" s="27"/>
    </row>
    <row r="16" spans="1:8" s="26" customFormat="1" ht="15" customHeight="1" x14ac:dyDescent="0.25">
      <c r="A16" s="76" t="s">
        <v>7</v>
      </c>
      <c r="B16" s="108">
        <v>20.200000000000003</v>
      </c>
      <c r="C16" s="38">
        <v>19.600000000000001</v>
      </c>
      <c r="D16" s="74" t="s">
        <v>8</v>
      </c>
      <c r="G16" s="27"/>
    </row>
    <row r="17" spans="1:8" s="26" customFormat="1" ht="27.95" customHeight="1" x14ac:dyDescent="0.25">
      <c r="A17" s="73" t="s">
        <v>31</v>
      </c>
      <c r="B17" s="109">
        <v>1.9</v>
      </c>
      <c r="C17" s="17">
        <v>1.7</v>
      </c>
      <c r="D17" s="72" t="s">
        <v>95</v>
      </c>
      <c r="G17" s="27"/>
    </row>
    <row r="18" spans="1:8" s="26" customFormat="1" ht="15" customHeight="1" x14ac:dyDescent="0.25">
      <c r="A18" s="73" t="s">
        <v>32</v>
      </c>
      <c r="B18" s="109">
        <v>4.0999999999999996</v>
      </c>
      <c r="C18" s="17">
        <v>4.0999999999999996</v>
      </c>
      <c r="D18" s="72" t="s">
        <v>96</v>
      </c>
      <c r="G18" s="27"/>
    </row>
    <row r="19" spans="1:8" s="26" customFormat="1" ht="24.95" customHeight="1" x14ac:dyDescent="0.25">
      <c r="A19" s="73" t="s">
        <v>33</v>
      </c>
      <c r="B19" s="109">
        <v>1.1000000000000001</v>
      </c>
      <c r="C19" s="17">
        <v>1.3</v>
      </c>
      <c r="D19" s="72" t="s">
        <v>97</v>
      </c>
      <c r="G19" s="27"/>
    </row>
    <row r="20" spans="1:8" s="26" customFormat="1" ht="24.95" customHeight="1" x14ac:dyDescent="0.25">
      <c r="A20" s="73" t="s">
        <v>34</v>
      </c>
      <c r="B20" s="109">
        <v>0.7</v>
      </c>
      <c r="C20" s="17">
        <v>0.7</v>
      </c>
      <c r="D20" s="72" t="s">
        <v>98</v>
      </c>
      <c r="G20" s="27"/>
    </row>
    <row r="21" spans="1:8" s="26" customFormat="1" ht="15" customHeight="1" x14ac:dyDescent="0.25">
      <c r="A21" s="73" t="s">
        <v>9</v>
      </c>
      <c r="B21" s="109">
        <v>6.5</v>
      </c>
      <c r="C21" s="17">
        <v>6.5</v>
      </c>
      <c r="D21" s="72" t="s">
        <v>10</v>
      </c>
      <c r="G21" s="27"/>
    </row>
    <row r="22" spans="1:8" s="26" customFormat="1" ht="24" customHeight="1" x14ac:dyDescent="0.25">
      <c r="A22" s="73" t="s">
        <v>35</v>
      </c>
      <c r="B22" s="109">
        <v>3.6</v>
      </c>
      <c r="C22" s="17">
        <v>2.8</v>
      </c>
      <c r="D22" s="72" t="s">
        <v>11</v>
      </c>
      <c r="G22" s="27"/>
    </row>
    <row r="23" spans="1:8" s="26" customFormat="1" ht="15" customHeight="1" x14ac:dyDescent="0.25">
      <c r="A23" s="73" t="s">
        <v>36</v>
      </c>
      <c r="B23" s="109">
        <v>0.5</v>
      </c>
      <c r="C23" s="17">
        <v>0.6</v>
      </c>
      <c r="D23" s="72" t="s">
        <v>26</v>
      </c>
      <c r="G23" s="27"/>
    </row>
    <row r="24" spans="1:8" s="26" customFormat="1" ht="15" customHeight="1" x14ac:dyDescent="0.25">
      <c r="A24" s="73" t="s">
        <v>37</v>
      </c>
      <c r="B24" s="109">
        <v>1.8</v>
      </c>
      <c r="C24" s="17">
        <v>1.9</v>
      </c>
      <c r="D24" s="72" t="s">
        <v>99</v>
      </c>
      <c r="G24" s="27"/>
    </row>
    <row r="25" spans="1:8" s="26" customFormat="1" ht="15" customHeight="1" x14ac:dyDescent="0.25">
      <c r="A25" s="76" t="s">
        <v>104</v>
      </c>
      <c r="B25" s="38">
        <v>7.6</v>
      </c>
      <c r="C25" s="38">
        <v>6.2</v>
      </c>
      <c r="D25" s="74" t="s">
        <v>13</v>
      </c>
      <c r="E25" s="137"/>
      <c r="F25" s="137"/>
      <c r="G25" s="35"/>
      <c r="H25" s="64"/>
    </row>
    <row r="26" spans="1:8" s="26" customFormat="1" ht="23.25" customHeight="1" x14ac:dyDescent="0.25">
      <c r="A26" s="76" t="s">
        <v>109</v>
      </c>
      <c r="B26" s="38">
        <v>0.1</v>
      </c>
      <c r="C26" s="38">
        <v>0.1</v>
      </c>
      <c r="D26" s="74" t="s">
        <v>14</v>
      </c>
      <c r="E26" s="35"/>
      <c r="F26" s="35"/>
      <c r="H26" s="35"/>
    </row>
    <row r="27" spans="1:8" s="26" customFormat="1" ht="15" customHeight="1" x14ac:dyDescent="0.25">
      <c r="A27" s="73" t="s">
        <v>15</v>
      </c>
      <c r="B27" s="109">
        <v>9.6</v>
      </c>
      <c r="C27" s="17">
        <v>8.5</v>
      </c>
      <c r="D27" s="72" t="s">
        <v>16</v>
      </c>
      <c r="G27" s="27"/>
    </row>
    <row r="28" spans="1:8" s="26" customFormat="1" ht="15" customHeight="1" x14ac:dyDescent="0.25">
      <c r="A28" s="73" t="s">
        <v>17</v>
      </c>
      <c r="B28" s="109">
        <v>7.3</v>
      </c>
      <c r="C28" s="17">
        <v>6.6</v>
      </c>
      <c r="D28" s="75" t="s">
        <v>18</v>
      </c>
      <c r="G28" s="27"/>
    </row>
    <row r="29" spans="1:8" s="26" customFormat="1" ht="15" customHeight="1" x14ac:dyDescent="0.25">
      <c r="A29" s="78" t="s">
        <v>89</v>
      </c>
      <c r="B29" s="134">
        <v>100</v>
      </c>
      <c r="C29" s="132">
        <v>100</v>
      </c>
      <c r="D29" s="77" t="s">
        <v>88</v>
      </c>
      <c r="F29" s="27"/>
      <c r="G29" s="27"/>
    </row>
    <row r="30" spans="1:8" ht="34.5" customHeight="1" x14ac:dyDescent="0.25">
      <c r="A30" s="153" t="s">
        <v>136</v>
      </c>
      <c r="B30" s="153"/>
      <c r="C30" s="154" t="s">
        <v>135</v>
      </c>
      <c r="D30" s="156"/>
    </row>
    <row r="31" spans="1:8" x14ac:dyDescent="0.25">
      <c r="B31" s="18"/>
      <c r="C31" s="18"/>
    </row>
    <row r="32" spans="1:8" x14ac:dyDescent="0.25">
      <c r="B32" s="138"/>
      <c r="C32" s="138"/>
    </row>
    <row r="33" spans="2:3" x14ac:dyDescent="0.25">
      <c r="B33" s="138">
        <f>B6-B7-B8-B9-B10</f>
        <v>7.2164496600635175E-16</v>
      </c>
      <c r="C33" s="138">
        <f>C6-C7-C8-C9-C10</f>
        <v>7.2164496600635175E-16</v>
      </c>
    </row>
    <row r="34" spans="2:3" x14ac:dyDescent="0.25">
      <c r="B34" s="138">
        <f>B16-B17-B18-B19-B20-B21-B22-B23-B24</f>
        <v>5.5511151231257827E-15</v>
      </c>
      <c r="C34" s="138">
        <f>C16-C17-C18-C19-C20-C21-C22-C23-C24</f>
        <v>2.6645352591003757E-15</v>
      </c>
    </row>
    <row r="35" spans="2:3" x14ac:dyDescent="0.25">
      <c r="B35" s="138">
        <f>B29-SUM(B25:B28,B11:B16,B5:B6)</f>
        <v>0</v>
      </c>
      <c r="C35" s="138">
        <f>C29-SUM(C25:C28,C11:C16,C5:C6)</f>
        <v>0</v>
      </c>
    </row>
  </sheetData>
  <mergeCells count="4">
    <mergeCell ref="A1:D1"/>
    <mergeCell ref="A2:D2"/>
    <mergeCell ref="A30:B30"/>
    <mergeCell ref="C30:D30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view="pageBreakPreview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2" width="9" customWidth="1"/>
    <col min="3" max="3" width="10.5703125" customWidth="1"/>
    <col min="4" max="4" width="32.28515625" customWidth="1"/>
    <col min="7" max="7" width="9.42578125" bestFit="1" customWidth="1"/>
  </cols>
  <sheetData>
    <row r="1" spans="1:8" ht="37.5" customHeight="1" x14ac:dyDescent="0.25">
      <c r="A1" s="151" t="s">
        <v>141</v>
      </c>
      <c r="B1" s="151"/>
      <c r="C1" s="151"/>
      <c r="D1" s="151"/>
    </row>
    <row r="2" spans="1:8" ht="40.5" customHeight="1" x14ac:dyDescent="0.25">
      <c r="A2" s="152" t="s">
        <v>142</v>
      </c>
      <c r="B2" s="152"/>
      <c r="C2" s="152"/>
      <c r="D2" s="152"/>
    </row>
    <row r="3" spans="1:8" ht="5.0999999999999996" customHeight="1" x14ac:dyDescent="0.25">
      <c r="A3" s="1"/>
      <c r="B3" s="1"/>
      <c r="C3" s="9"/>
      <c r="D3" s="1"/>
    </row>
    <row r="4" spans="1:8" ht="16.5" customHeight="1" x14ac:dyDescent="0.25">
      <c r="A4" s="2" t="s">
        <v>0</v>
      </c>
      <c r="B4" s="92">
        <v>2020</v>
      </c>
      <c r="C4" s="92">
        <v>2019</v>
      </c>
      <c r="D4" s="20" t="s">
        <v>1</v>
      </c>
    </row>
    <row r="5" spans="1:8" s="26" customFormat="1" ht="21" customHeight="1" x14ac:dyDescent="0.25">
      <c r="A5" s="2" t="s">
        <v>106</v>
      </c>
      <c r="B5" s="38">
        <v>12.2</v>
      </c>
      <c r="C5" s="38">
        <v>12.7</v>
      </c>
      <c r="D5" s="74" t="s">
        <v>22</v>
      </c>
      <c r="G5" s="27"/>
    </row>
    <row r="6" spans="1:8" s="26" customFormat="1" ht="29.25" customHeight="1" x14ac:dyDescent="0.25">
      <c r="A6" s="76" t="s">
        <v>107</v>
      </c>
      <c r="B6" s="38">
        <v>5</v>
      </c>
      <c r="C6" s="38">
        <v>7.6</v>
      </c>
      <c r="D6" s="74" t="s">
        <v>2</v>
      </c>
      <c r="G6" s="27"/>
    </row>
    <row r="7" spans="1:8" s="26" customFormat="1" ht="15" customHeight="1" x14ac:dyDescent="0.25">
      <c r="A7" s="73" t="s">
        <v>108</v>
      </c>
      <c r="B7" s="17">
        <v>0.1</v>
      </c>
      <c r="C7" s="17">
        <v>0</v>
      </c>
      <c r="D7" s="72" t="s">
        <v>3</v>
      </c>
      <c r="G7" s="27"/>
    </row>
    <row r="8" spans="1:8" s="26" customFormat="1" ht="15" customHeight="1" x14ac:dyDescent="0.25">
      <c r="A8" s="73" t="s">
        <v>4</v>
      </c>
      <c r="B8" s="17">
        <v>2.2000000000000002</v>
      </c>
      <c r="C8" s="17">
        <v>4.5999999999999996</v>
      </c>
      <c r="D8" s="72" t="s">
        <v>23</v>
      </c>
      <c r="G8" s="27"/>
    </row>
    <row r="9" spans="1:8" s="26" customFormat="1" ht="24.95" customHeight="1" x14ac:dyDescent="0.25">
      <c r="A9" s="73" t="s">
        <v>103</v>
      </c>
      <c r="B9" s="109">
        <v>2.4</v>
      </c>
      <c r="C9" s="17">
        <v>2.8</v>
      </c>
      <c r="D9" s="72" t="s">
        <v>85</v>
      </c>
      <c r="G9" s="27"/>
    </row>
    <row r="10" spans="1:8" s="26" customFormat="1" ht="38.25" customHeight="1" x14ac:dyDescent="0.25">
      <c r="A10" s="73" t="s">
        <v>27</v>
      </c>
      <c r="B10" s="109">
        <v>0.3</v>
      </c>
      <c r="C10" s="17">
        <v>0.2</v>
      </c>
      <c r="D10" s="72" t="s">
        <v>100</v>
      </c>
      <c r="G10" s="27"/>
    </row>
    <row r="11" spans="1:8" s="26" customFormat="1" ht="15" customHeight="1" x14ac:dyDescent="0.25">
      <c r="A11" s="76" t="s">
        <v>5</v>
      </c>
      <c r="B11" s="38">
        <v>4.3</v>
      </c>
      <c r="C11" s="38">
        <v>5.8</v>
      </c>
      <c r="D11" s="74" t="s">
        <v>6</v>
      </c>
      <c r="G11" s="27"/>
    </row>
    <row r="12" spans="1:8" s="26" customFormat="1" ht="36.75" customHeight="1" x14ac:dyDescent="0.25">
      <c r="A12" s="80" t="s">
        <v>28</v>
      </c>
      <c r="B12" s="47">
        <v>15.4</v>
      </c>
      <c r="C12" s="38">
        <v>19</v>
      </c>
      <c r="D12" s="74" t="s">
        <v>120</v>
      </c>
      <c r="F12" s="35"/>
      <c r="H12" s="35"/>
    </row>
    <row r="13" spans="1:8" s="26" customFormat="1" ht="21" customHeight="1" x14ac:dyDescent="0.25">
      <c r="A13" s="76" t="s">
        <v>110</v>
      </c>
      <c r="B13" s="38">
        <v>1.1000000000000001</v>
      </c>
      <c r="C13" s="38">
        <v>1.2</v>
      </c>
      <c r="D13" s="74" t="s">
        <v>24</v>
      </c>
      <c r="G13" s="27"/>
    </row>
    <row r="14" spans="1:8" s="26" customFormat="1" ht="15" customHeight="1" x14ac:dyDescent="0.25">
      <c r="A14" s="76" t="s">
        <v>29</v>
      </c>
      <c r="B14" s="38">
        <v>2.8</v>
      </c>
      <c r="C14" s="38">
        <v>2.5</v>
      </c>
      <c r="D14" s="74" t="s">
        <v>94</v>
      </c>
      <c r="G14" s="27"/>
    </row>
    <row r="15" spans="1:8" s="26" customFormat="1" ht="15" customHeight="1" x14ac:dyDescent="0.25">
      <c r="A15" s="76" t="s">
        <v>30</v>
      </c>
      <c r="B15" s="38">
        <v>0.8</v>
      </c>
      <c r="C15" s="38">
        <v>0.6</v>
      </c>
      <c r="D15" s="74" t="s">
        <v>25</v>
      </c>
      <c r="G15" s="27"/>
    </row>
    <row r="16" spans="1:8" s="26" customFormat="1" ht="15" customHeight="1" x14ac:dyDescent="0.25">
      <c r="A16" s="76" t="s">
        <v>7</v>
      </c>
      <c r="B16" s="38">
        <v>30.1</v>
      </c>
      <c r="C16" s="38">
        <v>27.7</v>
      </c>
      <c r="D16" s="74" t="s">
        <v>8</v>
      </c>
      <c r="G16" s="27"/>
    </row>
    <row r="17" spans="1:8" s="26" customFormat="1" ht="27.95" customHeight="1" x14ac:dyDescent="0.25">
      <c r="A17" s="73" t="s">
        <v>31</v>
      </c>
      <c r="B17" s="17">
        <v>1.9</v>
      </c>
      <c r="C17" s="17">
        <v>2.1</v>
      </c>
      <c r="D17" s="72" t="s">
        <v>95</v>
      </c>
      <c r="G17" s="27"/>
    </row>
    <row r="18" spans="1:8" s="26" customFormat="1" ht="15" customHeight="1" x14ac:dyDescent="0.25">
      <c r="A18" s="73" t="s">
        <v>32</v>
      </c>
      <c r="B18" s="17">
        <v>7.8</v>
      </c>
      <c r="C18" s="17">
        <v>6.5</v>
      </c>
      <c r="D18" s="72" t="s">
        <v>96</v>
      </c>
      <c r="G18" s="27"/>
    </row>
    <row r="19" spans="1:8" s="26" customFormat="1" ht="24.95" customHeight="1" x14ac:dyDescent="0.25">
      <c r="A19" s="73" t="s">
        <v>33</v>
      </c>
      <c r="B19" s="17">
        <v>0.7</v>
      </c>
      <c r="C19" s="17">
        <v>0.5</v>
      </c>
      <c r="D19" s="72" t="s">
        <v>97</v>
      </c>
      <c r="G19" s="27"/>
    </row>
    <row r="20" spans="1:8" s="26" customFormat="1" ht="24.95" customHeight="1" x14ac:dyDescent="0.25">
      <c r="A20" s="73" t="s">
        <v>34</v>
      </c>
      <c r="B20" s="17">
        <v>0.4</v>
      </c>
      <c r="C20" s="17">
        <v>0.5</v>
      </c>
      <c r="D20" s="72" t="s">
        <v>98</v>
      </c>
      <c r="G20" s="27"/>
    </row>
    <row r="21" spans="1:8" s="26" customFormat="1" ht="15" customHeight="1" x14ac:dyDescent="0.25">
      <c r="A21" s="73" t="s">
        <v>9</v>
      </c>
      <c r="B21" s="17">
        <v>7.7</v>
      </c>
      <c r="C21" s="17">
        <v>7.4</v>
      </c>
      <c r="D21" s="72" t="s">
        <v>10</v>
      </c>
      <c r="G21" s="27"/>
    </row>
    <row r="22" spans="1:8" s="26" customFormat="1" ht="23.25" customHeight="1" x14ac:dyDescent="0.25">
      <c r="A22" s="73" t="s">
        <v>35</v>
      </c>
      <c r="B22" s="17">
        <v>7.3</v>
      </c>
      <c r="C22" s="17">
        <v>6.5</v>
      </c>
      <c r="D22" s="72" t="s">
        <v>11</v>
      </c>
      <c r="G22" s="27"/>
    </row>
    <row r="23" spans="1:8" s="26" customFormat="1" ht="15" customHeight="1" x14ac:dyDescent="0.25">
      <c r="A23" s="73" t="s">
        <v>36</v>
      </c>
      <c r="B23" s="17">
        <v>0.6</v>
      </c>
      <c r="C23" s="17">
        <v>0.6</v>
      </c>
      <c r="D23" s="72" t="s">
        <v>26</v>
      </c>
      <c r="G23" s="27"/>
    </row>
    <row r="24" spans="1:8" s="26" customFormat="1" ht="15" customHeight="1" x14ac:dyDescent="0.25">
      <c r="A24" s="73" t="s">
        <v>37</v>
      </c>
      <c r="B24" s="17">
        <v>3.7</v>
      </c>
      <c r="C24" s="17">
        <v>3.6</v>
      </c>
      <c r="D24" s="72" t="s">
        <v>99</v>
      </c>
      <c r="G24" s="27"/>
    </row>
    <row r="25" spans="1:8" s="26" customFormat="1" ht="15" customHeight="1" x14ac:dyDescent="0.25">
      <c r="A25" s="76" t="s">
        <v>12</v>
      </c>
      <c r="B25" s="38">
        <v>20.100000000000001</v>
      </c>
      <c r="C25" s="38">
        <v>17.5</v>
      </c>
      <c r="D25" s="74" t="s">
        <v>13</v>
      </c>
      <c r="E25" s="137"/>
      <c r="F25" s="137"/>
      <c r="G25" s="35"/>
      <c r="H25" s="64"/>
    </row>
    <row r="26" spans="1:8" s="26" customFormat="1" ht="23.25" customHeight="1" x14ac:dyDescent="0.25">
      <c r="A26" s="76" t="s">
        <v>109</v>
      </c>
      <c r="B26" s="38">
        <v>0.1</v>
      </c>
      <c r="C26" s="38">
        <v>0</v>
      </c>
      <c r="D26" s="74" t="s">
        <v>14</v>
      </c>
      <c r="E26" s="35"/>
      <c r="F26" s="35"/>
      <c r="H26" s="35"/>
    </row>
    <row r="27" spans="1:8" s="26" customFormat="1" ht="15" customHeight="1" x14ac:dyDescent="0.25">
      <c r="A27" s="73" t="s">
        <v>15</v>
      </c>
      <c r="B27" s="17">
        <v>1.8</v>
      </c>
      <c r="C27" s="17">
        <v>1.7</v>
      </c>
      <c r="D27" s="72" t="s">
        <v>16</v>
      </c>
      <c r="G27" s="27"/>
    </row>
    <row r="28" spans="1:8" s="26" customFormat="1" ht="15" customHeight="1" x14ac:dyDescent="0.25">
      <c r="A28" s="73" t="s">
        <v>17</v>
      </c>
      <c r="B28" s="17">
        <v>6.3</v>
      </c>
      <c r="C28" s="17">
        <v>3.7</v>
      </c>
      <c r="D28" s="75" t="s">
        <v>18</v>
      </c>
      <c r="G28" s="27"/>
    </row>
    <row r="29" spans="1:8" s="26" customFormat="1" ht="15" customHeight="1" x14ac:dyDescent="0.25">
      <c r="A29" s="78" t="s">
        <v>89</v>
      </c>
      <c r="B29" s="136">
        <v>100</v>
      </c>
      <c r="C29" s="132">
        <v>100</v>
      </c>
      <c r="D29" s="77" t="s">
        <v>88</v>
      </c>
      <c r="G29" s="27"/>
    </row>
    <row r="30" spans="1:8" x14ac:dyDescent="0.25">
      <c r="B30" s="135"/>
      <c r="C30" s="18"/>
    </row>
    <row r="31" spans="1:8" x14ac:dyDescent="0.25">
      <c r="B31" s="138"/>
      <c r="C31" s="138"/>
    </row>
    <row r="32" spans="1:8" x14ac:dyDescent="0.25">
      <c r="B32" s="138"/>
      <c r="C32" s="138"/>
    </row>
    <row r="33" spans="2:3" x14ac:dyDescent="0.25">
      <c r="B33" s="138">
        <f>B6-B7-B8-B9-B10</f>
        <v>0</v>
      </c>
      <c r="C33" s="138">
        <f>C6-C7-C8-C9-C10</f>
        <v>0</v>
      </c>
    </row>
    <row r="34" spans="2:3" x14ac:dyDescent="0.25">
      <c r="B34" s="138">
        <f>B16-B17-B18-B19-B20-B21-B22-B23-B24</f>
        <v>4.8849813083506888E-15</v>
      </c>
      <c r="C34" s="138">
        <f>C16-C17-C18-C19-C20-C21-C22-C23-C24</f>
        <v>0</v>
      </c>
    </row>
    <row r="35" spans="2:3" x14ac:dyDescent="0.25">
      <c r="B35" s="138">
        <f>B29-SUM(B25:B28,B11:B16,B5:B6)</f>
        <v>0</v>
      </c>
      <c r="C35" s="138">
        <f>C29-SUM(C25:C28,C11:C16,C5:C6)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scale="98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zoomScaleSheetLayoutView="100" workbookViewId="0">
      <selection activeCell="E9" sqref="E9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ht="23.25" customHeight="1" x14ac:dyDescent="0.25">
      <c r="A1" s="151" t="s">
        <v>143</v>
      </c>
      <c r="B1" s="151"/>
      <c r="C1" s="151"/>
      <c r="D1" s="151"/>
    </row>
    <row r="2" spans="1:8" ht="32.25" customHeight="1" x14ac:dyDescent="0.25">
      <c r="A2" s="152" t="s">
        <v>144</v>
      </c>
      <c r="B2" s="152"/>
      <c r="C2" s="152"/>
      <c r="D2" s="152"/>
    </row>
    <row r="3" spans="1:8" ht="5.0999999999999996" customHeight="1" x14ac:dyDescent="0.25">
      <c r="A3" s="1"/>
      <c r="B3" s="1"/>
      <c r="C3" s="9"/>
      <c r="D3" s="1"/>
    </row>
    <row r="4" spans="1:8" ht="17.2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20" t="s">
        <v>1</v>
      </c>
    </row>
    <row r="6" spans="1:8" s="26" customFormat="1" ht="24.95" customHeight="1" x14ac:dyDescent="0.25">
      <c r="A6" s="2" t="s">
        <v>106</v>
      </c>
      <c r="B6" s="38">
        <v>2303.6999999999998</v>
      </c>
      <c r="C6" s="38">
        <v>2495.5</v>
      </c>
      <c r="D6" s="74" t="s">
        <v>22</v>
      </c>
      <c r="E6" s="137">
        <f>B6-'p1 wb'!B6-'P1 Gaza'!B6</f>
        <v>0</v>
      </c>
      <c r="F6" s="137">
        <f>C6-'p1 wb'!C6-'P1 Gaza'!C6</f>
        <v>0</v>
      </c>
      <c r="G6" s="35"/>
    </row>
    <row r="7" spans="1:8" s="26" customFormat="1" ht="24" customHeight="1" x14ac:dyDescent="0.25">
      <c r="A7" s="76" t="s">
        <v>107</v>
      </c>
      <c r="B7" s="38">
        <v>4660.8</v>
      </c>
      <c r="C7" s="38">
        <v>5423.6</v>
      </c>
      <c r="D7" s="74" t="s">
        <v>2</v>
      </c>
      <c r="E7" s="137">
        <f>B7-'p1 wb'!B7-'P1 Gaza'!B7</f>
        <v>0</v>
      </c>
      <c r="F7" s="137">
        <f>C7-'p1 wb'!C7-'P1 Gaza'!C7</f>
        <v>0</v>
      </c>
      <c r="G7" s="35"/>
    </row>
    <row r="8" spans="1:8" s="26" customFormat="1" ht="15" customHeight="1" x14ac:dyDescent="0.25">
      <c r="A8" s="73" t="s">
        <v>108</v>
      </c>
      <c r="B8" s="17">
        <v>88.3</v>
      </c>
      <c r="C8" s="38">
        <v>117.8</v>
      </c>
      <c r="D8" s="72" t="s">
        <v>3</v>
      </c>
      <c r="E8" s="137">
        <f>B8-'p1 wb'!B8-'P1 Gaza'!B8</f>
        <v>2.886579864025407E-15</v>
      </c>
      <c r="F8" s="137">
        <f>C8-'p1 wb'!C8-'P1 Gaza'!C8</f>
        <v>0</v>
      </c>
      <c r="G8" s="35"/>
    </row>
    <row r="9" spans="1:8" s="26" customFormat="1" ht="14.25" customHeight="1" x14ac:dyDescent="0.25">
      <c r="A9" s="73" t="s">
        <v>4</v>
      </c>
      <c r="B9" s="17">
        <v>4051.2</v>
      </c>
      <c r="C9" s="38">
        <v>4743.9000000000005</v>
      </c>
      <c r="D9" s="72" t="s">
        <v>23</v>
      </c>
      <c r="E9" s="137">
        <f>B9-'p1 wb'!B9-'P1 Gaza'!B9</f>
        <v>0</v>
      </c>
      <c r="F9" s="137">
        <f>C9-'p1 wb'!C9-'P1 Gaza'!C9</f>
        <v>0</v>
      </c>
      <c r="G9" s="35"/>
    </row>
    <row r="10" spans="1:8" s="26" customFormat="1" ht="27" customHeight="1" x14ac:dyDescent="0.25">
      <c r="A10" s="73" t="s">
        <v>103</v>
      </c>
      <c r="B10" s="17">
        <v>434.7</v>
      </c>
      <c r="C10" s="38">
        <v>456.5</v>
      </c>
      <c r="D10" s="72" t="s">
        <v>85</v>
      </c>
      <c r="E10" s="137">
        <f>B10-'p1 wb'!B10-'P1 Gaza'!B10</f>
        <v>0</v>
      </c>
      <c r="F10" s="137">
        <f>C10-'p1 wb'!C10-'P1 Gaza'!C10</f>
        <v>0</v>
      </c>
      <c r="G10" s="35"/>
    </row>
    <row r="11" spans="1:8" s="26" customFormat="1" ht="35.1" customHeight="1" x14ac:dyDescent="0.25">
      <c r="A11" s="73" t="s">
        <v>27</v>
      </c>
      <c r="B11" s="17">
        <v>86.6</v>
      </c>
      <c r="C11" s="17">
        <v>105.4</v>
      </c>
      <c r="D11" s="72" t="s">
        <v>100</v>
      </c>
      <c r="E11" s="137">
        <f>B11-'p1 wb'!B11-'P1 Gaza'!B11</f>
        <v>0</v>
      </c>
      <c r="F11" s="137">
        <f>C11-'p1 wb'!C11-'P1 Gaza'!C11</f>
        <v>0</v>
      </c>
      <c r="G11" s="35"/>
    </row>
    <row r="12" spans="1:8" s="26" customFormat="1" ht="15" customHeight="1" x14ac:dyDescent="0.25">
      <c r="A12" s="76" t="s">
        <v>5</v>
      </c>
      <c r="B12" s="38">
        <v>1777.9</v>
      </c>
      <c r="C12" s="38">
        <v>2283.9</v>
      </c>
      <c r="D12" s="74" t="s">
        <v>6</v>
      </c>
      <c r="E12" s="137">
        <f>B12-'p1 wb'!B12-'P1 Gaza'!B12</f>
        <v>0</v>
      </c>
      <c r="F12" s="137">
        <f>C12-'p1 wb'!C12-'P1 Gaza'!C12</f>
        <v>0</v>
      </c>
      <c r="G12" s="35"/>
    </row>
    <row r="13" spans="1:8" s="26" customFormat="1" ht="36.75" customHeight="1" x14ac:dyDescent="0.25">
      <c r="A13" s="80" t="s">
        <v>105</v>
      </c>
      <c r="B13" s="47">
        <v>4079</v>
      </c>
      <c r="C13" s="38">
        <v>5149.7000000000007</v>
      </c>
      <c r="D13" s="74" t="s">
        <v>120</v>
      </c>
      <c r="E13" s="26">
        <f>B13-'p1 wb'!B13-'P1 Gaza'!B13</f>
        <v>0</v>
      </c>
      <c r="F13" s="35">
        <f>C13-'p1 wb'!C13-'P1 Gaza'!C13</f>
        <v>0</v>
      </c>
      <c r="H13" s="35"/>
    </row>
    <row r="14" spans="1:8" s="26" customFormat="1" ht="15" customHeight="1" x14ac:dyDescent="0.25">
      <c r="A14" s="76" t="s">
        <v>110</v>
      </c>
      <c r="B14" s="38">
        <v>325.89999999999998</v>
      </c>
      <c r="C14" s="38">
        <v>499.9</v>
      </c>
      <c r="D14" s="74" t="s">
        <v>24</v>
      </c>
      <c r="E14" s="137">
        <f>B14-'p1 wb'!B14-'P1 Gaza'!B14</f>
        <v>0</v>
      </c>
      <c r="F14" s="137">
        <f>C14-'p1 wb'!C14-'P1 Gaza'!C14</f>
        <v>0</v>
      </c>
      <c r="G14" s="35"/>
    </row>
    <row r="15" spans="1:8" s="26" customFormat="1" ht="15" customHeight="1" x14ac:dyDescent="0.25">
      <c r="A15" s="76" t="s">
        <v>29</v>
      </c>
      <c r="B15" s="38">
        <v>1000.3</v>
      </c>
      <c r="C15" s="38">
        <v>979.4</v>
      </c>
      <c r="D15" s="74" t="s">
        <v>94</v>
      </c>
      <c r="E15" s="137">
        <f>B15-'p1 wb'!B15-'P1 Gaza'!B15</f>
        <v>0</v>
      </c>
      <c r="F15" s="137">
        <f>C15-'p1 wb'!C15-'P1 Gaza'!C15</f>
        <v>0</v>
      </c>
      <c r="G15" s="35"/>
    </row>
    <row r="16" spans="1:8" s="26" customFormat="1" ht="15" customHeight="1" x14ac:dyDescent="0.25">
      <c r="A16" s="76" t="s">
        <v>30</v>
      </c>
      <c r="B16" s="38">
        <v>643.29999999999995</v>
      </c>
      <c r="C16" s="38">
        <v>663.2</v>
      </c>
      <c r="D16" s="74" t="s">
        <v>25</v>
      </c>
      <c r="E16" s="137">
        <f>B16-'p1 wb'!B16-'P1 Gaza'!B16</f>
        <v>0</v>
      </c>
      <c r="F16" s="137">
        <f>C16-'p1 wb'!C16-'P1 Gaza'!C16</f>
        <v>9.2370555648813024E-14</v>
      </c>
      <c r="G16" s="35"/>
    </row>
    <row r="17" spans="1:8" s="26" customFormat="1" ht="15" customHeight="1" x14ac:dyDescent="0.25">
      <c r="A17" s="76" t="s">
        <v>7</v>
      </c>
      <c r="B17" s="38">
        <v>4445.3</v>
      </c>
      <c r="C17" s="38">
        <v>4671.2</v>
      </c>
      <c r="D17" s="74" t="s">
        <v>8</v>
      </c>
      <c r="E17" s="137">
        <f>B17-'p1 wb'!B17-'P1 Gaza'!B17</f>
        <v>0</v>
      </c>
      <c r="F17" s="137">
        <f>C17-'p1 wb'!C17-'P1 Gaza'!C17</f>
        <v>0</v>
      </c>
      <c r="G17" s="35"/>
    </row>
    <row r="18" spans="1:8" s="26" customFormat="1" ht="27.95" customHeight="1" x14ac:dyDescent="0.25">
      <c r="A18" s="73" t="s">
        <v>31</v>
      </c>
      <c r="B18" s="17">
        <v>488.59999999999997</v>
      </c>
      <c r="C18" s="17">
        <v>567.20000000000005</v>
      </c>
      <c r="D18" s="72" t="s">
        <v>95</v>
      </c>
      <c r="E18" s="137">
        <f>B18-'p1 wb'!B18-'P1 Gaza'!B18</f>
        <v>0</v>
      </c>
      <c r="F18" s="137">
        <f>C18-'p1 wb'!C18-'P1 Gaza'!C18</f>
        <v>0</v>
      </c>
      <c r="G18" s="35"/>
    </row>
    <row r="19" spans="1:8" s="26" customFormat="1" ht="15" customHeight="1" x14ac:dyDescent="0.25">
      <c r="A19" s="73" t="s">
        <v>32</v>
      </c>
      <c r="B19" s="17">
        <v>752.09999999999991</v>
      </c>
      <c r="C19" s="17">
        <v>783.5</v>
      </c>
      <c r="D19" s="72" t="s">
        <v>96</v>
      </c>
      <c r="E19" s="137">
        <f>B19-'p1 wb'!B19-'P1 Gaza'!B19</f>
        <v>0</v>
      </c>
      <c r="F19" s="137">
        <f>C19-'p1 wb'!C19-'P1 Gaza'!C19</f>
        <v>0</v>
      </c>
      <c r="G19" s="35"/>
    </row>
    <row r="20" spans="1:8" s="26" customFormat="1" ht="30" customHeight="1" x14ac:dyDescent="0.25">
      <c r="A20" s="73" t="s">
        <v>33</v>
      </c>
      <c r="B20" s="17">
        <v>226.2</v>
      </c>
      <c r="C20" s="17">
        <v>271.89999999999998</v>
      </c>
      <c r="D20" s="72" t="s">
        <v>97</v>
      </c>
      <c r="E20" s="137">
        <f>B20-'p1 wb'!B20-'P1 Gaza'!B20</f>
        <v>0</v>
      </c>
      <c r="F20" s="137">
        <f>C20-'p1 wb'!C20-'P1 Gaza'!C20</f>
        <v>-3.5527136788005009E-14</v>
      </c>
      <c r="G20" s="35"/>
    </row>
    <row r="21" spans="1:8" s="26" customFormat="1" ht="28.5" customHeight="1" x14ac:dyDescent="0.25">
      <c r="A21" s="73" t="s">
        <v>34</v>
      </c>
      <c r="B21" s="17">
        <v>162.4</v>
      </c>
      <c r="C21" s="17">
        <v>191.2</v>
      </c>
      <c r="D21" s="72" t="s">
        <v>98</v>
      </c>
      <c r="E21" s="137">
        <f>B21-'p1 wb'!B21-'P1 Gaza'!B21</f>
        <v>0</v>
      </c>
      <c r="F21" s="137">
        <f>C21-'p1 wb'!C21-'P1 Gaza'!C21</f>
        <v>0</v>
      </c>
      <c r="G21" s="35"/>
    </row>
    <row r="22" spans="1:8" s="26" customFormat="1" ht="15" customHeight="1" x14ac:dyDescent="0.25">
      <c r="A22" s="73" t="s">
        <v>9</v>
      </c>
      <c r="B22" s="17">
        <v>1195.2</v>
      </c>
      <c r="C22" s="17">
        <v>1291.6000000000001</v>
      </c>
      <c r="D22" s="72" t="s">
        <v>10</v>
      </c>
      <c r="E22" s="137">
        <f>B22-'p1 wb'!B22-'P1 Gaza'!B22</f>
        <v>0</v>
      </c>
      <c r="F22" s="137">
        <f>C22-'p1 wb'!C22-'P1 Gaza'!C22</f>
        <v>0</v>
      </c>
      <c r="G22" s="35"/>
      <c r="H22" s="64"/>
    </row>
    <row r="23" spans="1:8" s="26" customFormat="1" ht="23.25" customHeight="1" x14ac:dyDescent="0.25">
      <c r="A23" s="73" t="s">
        <v>35</v>
      </c>
      <c r="B23" s="17">
        <v>1040.4000000000001</v>
      </c>
      <c r="C23" s="17">
        <v>924.9</v>
      </c>
      <c r="D23" s="72" t="s">
        <v>11</v>
      </c>
      <c r="E23" s="137">
        <f>B23-'p1 wb'!B23-'P1 Gaza'!B23</f>
        <v>0</v>
      </c>
      <c r="F23" s="137">
        <f>C23-'p1 wb'!C23-'P1 Gaza'!C23</f>
        <v>0</v>
      </c>
      <c r="G23" s="35"/>
      <c r="H23" s="64"/>
    </row>
    <row r="24" spans="1:8" s="26" customFormat="1" ht="15" customHeight="1" x14ac:dyDescent="0.25">
      <c r="A24" s="73" t="s">
        <v>36</v>
      </c>
      <c r="B24" s="17">
        <v>127.1</v>
      </c>
      <c r="C24" s="17">
        <v>150.10000000000002</v>
      </c>
      <c r="D24" s="72" t="s">
        <v>26</v>
      </c>
      <c r="E24" s="137">
        <f>B24-'p1 wb'!B24-'P1 Gaza'!B24</f>
        <v>0</v>
      </c>
      <c r="F24" s="137">
        <f>C24-'p1 wb'!C24-'P1 Gaza'!C24</f>
        <v>0</v>
      </c>
      <c r="G24" s="35"/>
      <c r="H24" s="64"/>
    </row>
    <row r="25" spans="1:8" s="26" customFormat="1" ht="15" customHeight="1" x14ac:dyDescent="0.25">
      <c r="A25" s="73" t="s">
        <v>37</v>
      </c>
      <c r="B25" s="17">
        <v>453.29999999999995</v>
      </c>
      <c r="C25" s="17">
        <v>490.8</v>
      </c>
      <c r="D25" s="72" t="s">
        <v>99</v>
      </c>
      <c r="E25" s="137">
        <f>B25-'p1 wb'!B25-'P1 Gaza'!B25</f>
        <v>0</v>
      </c>
      <c r="F25" s="137">
        <f>C25-'p1 wb'!C25-'P1 Gaza'!C25</f>
        <v>0</v>
      </c>
      <c r="G25" s="35"/>
      <c r="H25" s="64"/>
    </row>
    <row r="26" spans="1:8" s="26" customFormat="1" ht="15" customHeight="1" x14ac:dyDescent="0.25">
      <c r="A26" s="76" t="s">
        <v>104</v>
      </c>
      <c r="B26" s="38">
        <v>3968.8</v>
      </c>
      <c r="C26" s="38">
        <v>3493.8999999999996</v>
      </c>
      <c r="D26" s="74" t="s">
        <v>13</v>
      </c>
      <c r="E26" s="137">
        <f>B26-'p1 wb'!B26-'P1 Gaza'!B26</f>
        <v>0</v>
      </c>
      <c r="F26" s="137">
        <f>C26-'p1 wb'!C26-'P1 Gaza'!C26</f>
        <v>0</v>
      </c>
      <c r="G26" s="35"/>
      <c r="H26" s="64"/>
    </row>
    <row r="27" spans="1:8" s="26" customFormat="1" ht="23.25" customHeight="1" x14ac:dyDescent="0.25">
      <c r="A27" s="76" t="s">
        <v>109</v>
      </c>
      <c r="B27" s="38">
        <v>6.9</v>
      </c>
      <c r="C27" s="38">
        <v>8.6999999999999993</v>
      </c>
      <c r="D27" s="74" t="s">
        <v>14</v>
      </c>
      <c r="E27" s="35">
        <f>B27-'p1 wb'!B27-'P1 Gaza'!B27</f>
        <v>0</v>
      </c>
      <c r="F27" s="35">
        <f>C27-'p1 wb'!C27-'P1 Gaza'!C27</f>
        <v>0</v>
      </c>
      <c r="H27" s="35"/>
    </row>
    <row r="28" spans="1:8" s="26" customFormat="1" ht="15" customHeight="1" x14ac:dyDescent="0.25">
      <c r="A28" s="73" t="s">
        <v>15</v>
      </c>
      <c r="B28" s="17">
        <v>1271.3</v>
      </c>
      <c r="C28" s="17">
        <v>1258</v>
      </c>
      <c r="D28" s="72" t="s">
        <v>16</v>
      </c>
      <c r="E28" s="137">
        <f>B28-'p1 wb'!B28-'P1 Gaza'!B28</f>
        <v>0</v>
      </c>
      <c r="F28" s="137">
        <f>C28-'p1 wb'!C28-'P1 Gaza'!C28</f>
        <v>0</v>
      </c>
      <c r="G28" s="35"/>
    </row>
    <row r="29" spans="1:8" s="26" customFormat="1" ht="15" customHeight="1" x14ac:dyDescent="0.25">
      <c r="A29" s="73" t="s">
        <v>17</v>
      </c>
      <c r="B29" s="17">
        <v>1107.9000000000001</v>
      </c>
      <c r="C29" s="17">
        <v>1038.5</v>
      </c>
      <c r="D29" s="75" t="s">
        <v>18</v>
      </c>
      <c r="E29" s="137">
        <f>B29-'p1 wb'!B29-'P1 Gaza'!B29</f>
        <v>0</v>
      </c>
      <c r="F29" s="137">
        <f>C29-'p1 wb'!C29-'P1 Gaza'!C29</f>
        <v>0</v>
      </c>
      <c r="G29" s="35"/>
    </row>
    <row r="30" spans="1:8" s="26" customFormat="1" ht="15" customHeight="1" x14ac:dyDescent="0.25">
      <c r="A30" s="78" t="s">
        <v>90</v>
      </c>
      <c r="B30" s="125">
        <v>25591.1</v>
      </c>
      <c r="C30" s="125">
        <v>27965.5</v>
      </c>
      <c r="D30" s="77" t="s">
        <v>91</v>
      </c>
      <c r="E30" s="137">
        <f>B30-'p1 wb'!B30-'P1 Gaza'!B30</f>
        <v>0</v>
      </c>
      <c r="F30" s="137">
        <f>C30-'p1 wb'!C30-'P1 Gaza'!C30</f>
        <v>0</v>
      </c>
      <c r="G30" s="35"/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4" spans="2:3" x14ac:dyDescent="0.25">
      <c r="B34" s="138">
        <f>B7-B8-B9-B10-B11</f>
        <v>1.9895196601282805E-13</v>
      </c>
      <c r="C34" s="138">
        <f>C7-C8-C9-C10-C11</f>
        <v>-3.694822225952521E-13</v>
      </c>
    </row>
    <row r="35" spans="2:3" x14ac:dyDescent="0.25">
      <c r="B35" s="138">
        <f>B17-B18-B19-B20-B21-B22-B23-B24-B25</f>
        <v>0</v>
      </c>
      <c r="C35" s="138">
        <f>C17-C18-C19-C20-C21-C22-C23-C24-C25</f>
        <v>0</v>
      </c>
    </row>
    <row r="36" spans="2:3" x14ac:dyDescent="0.25">
      <c r="B36" s="138">
        <f>B30-SUM(B26:B29,B12:B17,B6:B7)</f>
        <v>0</v>
      </c>
      <c r="C36" s="138">
        <f>C30-SUM(C26:C29,C12:C17,C6:C7)</f>
        <v>0</v>
      </c>
    </row>
    <row r="37" spans="2:3" x14ac:dyDescent="0.25">
      <c r="B37" s="16"/>
      <c r="C37" s="16"/>
    </row>
    <row r="38" spans="2:3" x14ac:dyDescent="0.25">
      <c r="B38" s="16"/>
      <c r="C38" s="16"/>
    </row>
    <row r="39" spans="2:3" x14ac:dyDescent="0.25">
      <c r="B39" s="16"/>
      <c r="C39" s="16"/>
    </row>
    <row r="40" spans="2:3" x14ac:dyDescent="0.25">
      <c r="B40" s="16"/>
      <c r="C40" s="16"/>
    </row>
    <row r="41" spans="2:3" x14ac:dyDescent="0.25">
      <c r="B41" s="16"/>
      <c r="C41" s="16"/>
    </row>
    <row r="42" spans="2:3" x14ac:dyDescent="0.25">
      <c r="B42" s="16"/>
      <c r="C42" s="16"/>
    </row>
    <row r="43" spans="2:3" x14ac:dyDescent="0.25">
      <c r="B43" s="16"/>
      <c r="C43" s="16"/>
    </row>
    <row r="44" spans="2:3" x14ac:dyDescent="0.25">
      <c r="B44" s="16"/>
      <c r="C44" s="16"/>
    </row>
    <row r="45" spans="2:3" x14ac:dyDescent="0.25">
      <c r="B45" s="16"/>
      <c r="C45" s="16"/>
    </row>
    <row r="46" spans="2:3" x14ac:dyDescent="0.25">
      <c r="B46" s="16"/>
      <c r="C46" s="16"/>
    </row>
    <row r="47" spans="2:3" x14ac:dyDescent="0.25">
      <c r="B47" s="16"/>
      <c r="C47" s="16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6"/>
      <c r="C52" s="16"/>
    </row>
    <row r="53" spans="2:3" x14ac:dyDescent="0.25">
      <c r="B53" s="16"/>
      <c r="C53" s="16"/>
    </row>
    <row r="54" spans="2:3" x14ac:dyDescent="0.25">
      <c r="B54" s="16"/>
      <c r="C54" s="16"/>
    </row>
    <row r="55" spans="2:3" x14ac:dyDescent="0.25">
      <c r="B55" s="16"/>
      <c r="C55" s="16"/>
    </row>
    <row r="56" spans="2:3" x14ac:dyDescent="0.25">
      <c r="B56" s="16"/>
      <c r="C56" s="16"/>
    </row>
    <row r="57" spans="2:3" x14ac:dyDescent="0.25">
      <c r="B57" s="16"/>
      <c r="C57" s="16"/>
    </row>
    <row r="58" spans="2:3" x14ac:dyDescent="0.25">
      <c r="B58" s="16"/>
      <c r="C58" s="16"/>
    </row>
    <row r="59" spans="2:3" x14ac:dyDescent="0.25">
      <c r="B59" s="16"/>
      <c r="C59" s="16"/>
    </row>
    <row r="61" spans="2:3" x14ac:dyDescent="0.25">
      <c r="B61" s="16"/>
      <c r="C61" s="16"/>
    </row>
    <row r="62" spans="2:3" x14ac:dyDescent="0.25">
      <c r="B62" s="16"/>
      <c r="C62" s="16"/>
    </row>
    <row r="63" spans="2:3" x14ac:dyDescent="0.25">
      <c r="B63" s="16"/>
      <c r="C63" s="16"/>
    </row>
  </sheetData>
  <mergeCells count="4">
    <mergeCell ref="A31:B31"/>
    <mergeCell ref="A1:D1"/>
    <mergeCell ref="A2:D2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SheetLayoutView="100" workbookViewId="0">
      <selection activeCell="C10" sqref="C10"/>
    </sheetView>
  </sheetViews>
  <sheetFormatPr defaultRowHeight="15" x14ac:dyDescent="0.25"/>
  <cols>
    <col min="1" max="1" width="30.5703125" customWidth="1"/>
    <col min="2" max="3" width="10.5703125" style="16" customWidth="1"/>
    <col min="4" max="4" width="29.5703125" customWidth="1"/>
  </cols>
  <sheetData>
    <row r="1" spans="1:8" ht="20.25" customHeight="1" x14ac:dyDescent="0.25">
      <c r="A1" s="151" t="s">
        <v>145</v>
      </c>
      <c r="B1" s="151"/>
      <c r="C1" s="151"/>
      <c r="D1" s="151"/>
    </row>
    <row r="2" spans="1:8" ht="34.5" customHeight="1" x14ac:dyDescent="0.25">
      <c r="A2" s="152" t="s">
        <v>146</v>
      </c>
      <c r="B2" s="152"/>
      <c r="C2" s="152"/>
      <c r="D2" s="152"/>
    </row>
    <row r="3" spans="1:8" ht="5.0999999999999996" customHeight="1" x14ac:dyDescent="0.25">
      <c r="A3" s="8"/>
      <c r="B3" s="15"/>
      <c r="C3" s="15"/>
      <c r="D3" s="8"/>
    </row>
    <row r="4" spans="1:8" ht="17.25" customHeight="1" x14ac:dyDescent="0.25">
      <c r="A4" s="110" t="s">
        <v>116</v>
      </c>
      <c r="B4" s="111"/>
      <c r="C4" s="111"/>
      <c r="D4" s="4" t="s">
        <v>21</v>
      </c>
    </row>
    <row r="5" spans="1:8" ht="16.5" customHeight="1" x14ac:dyDescent="0.25">
      <c r="A5" s="19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76" t="s">
        <v>106</v>
      </c>
      <c r="B6" s="41">
        <v>1700.9</v>
      </c>
      <c r="C6" s="38">
        <v>1836.9</v>
      </c>
      <c r="D6" s="74" t="s">
        <v>22</v>
      </c>
      <c r="F6" s="35"/>
      <c r="H6" s="35"/>
    </row>
    <row r="7" spans="1:8" s="26" customFormat="1" ht="36.75" customHeight="1" x14ac:dyDescent="0.25">
      <c r="A7" s="76" t="s">
        <v>107</v>
      </c>
      <c r="B7" s="42">
        <v>4100</v>
      </c>
      <c r="C7" s="38">
        <v>4808.9000000000005</v>
      </c>
      <c r="D7" s="74" t="s">
        <v>2</v>
      </c>
      <c r="F7" s="35"/>
      <c r="H7" s="35"/>
    </row>
    <row r="8" spans="1:8" s="26" customFormat="1" ht="15" customHeight="1" x14ac:dyDescent="0.25">
      <c r="A8" s="73" t="s">
        <v>108</v>
      </c>
      <c r="B8" s="43">
        <v>87.1</v>
      </c>
      <c r="C8" s="17">
        <v>115.1</v>
      </c>
      <c r="D8" s="72" t="s">
        <v>3</v>
      </c>
      <c r="F8" s="35"/>
      <c r="H8" s="35"/>
    </row>
    <row r="9" spans="1:8" s="26" customFormat="1" ht="15" customHeight="1" x14ac:dyDescent="0.25">
      <c r="A9" s="73" t="s">
        <v>4</v>
      </c>
      <c r="B9" s="43">
        <v>3672.6</v>
      </c>
      <c r="C9" s="17">
        <v>4353.1000000000004</v>
      </c>
      <c r="D9" s="72" t="s">
        <v>23</v>
      </c>
      <c r="F9" s="35"/>
      <c r="H9" s="35"/>
    </row>
    <row r="10" spans="1:8" s="26" customFormat="1" ht="24.95" customHeight="1" x14ac:dyDescent="0.25">
      <c r="A10" s="73" t="s">
        <v>103</v>
      </c>
      <c r="B10" s="43">
        <v>265.2</v>
      </c>
      <c r="C10" s="17">
        <v>246</v>
      </c>
      <c r="D10" s="72" t="s">
        <v>85</v>
      </c>
      <c r="F10" s="35"/>
      <c r="H10" s="35"/>
    </row>
    <row r="11" spans="1:8" s="26" customFormat="1" ht="35.1" customHeight="1" x14ac:dyDescent="0.25">
      <c r="A11" s="73" t="s">
        <v>27</v>
      </c>
      <c r="B11" s="43">
        <v>75.099999999999994</v>
      </c>
      <c r="C11" s="17">
        <v>94.7</v>
      </c>
      <c r="D11" s="72" t="s">
        <v>100</v>
      </c>
      <c r="F11" s="35"/>
      <c r="H11" s="35"/>
    </row>
    <row r="12" spans="1:8" s="26" customFormat="1" ht="15" customHeight="1" x14ac:dyDescent="0.25">
      <c r="A12" s="76" t="s">
        <v>5</v>
      </c>
      <c r="B12" s="42">
        <v>1542.4</v>
      </c>
      <c r="C12" s="38">
        <v>1885.7</v>
      </c>
      <c r="D12" s="74" t="s">
        <v>6</v>
      </c>
      <c r="F12" s="35"/>
      <c r="H12" s="35"/>
    </row>
    <row r="13" spans="1:8" s="26" customFormat="1" ht="36.75" customHeight="1" x14ac:dyDescent="0.25">
      <c r="A13" s="80" t="s">
        <v>105</v>
      </c>
      <c r="B13" s="47">
        <v>3345.1</v>
      </c>
      <c r="C13" s="38">
        <v>4287.5</v>
      </c>
      <c r="D13" s="74" t="s">
        <v>120</v>
      </c>
      <c r="F13" s="35"/>
      <c r="H13" s="35"/>
    </row>
    <row r="14" spans="1:8" s="26" customFormat="1" ht="15" customHeight="1" x14ac:dyDescent="0.25">
      <c r="A14" s="76" t="s">
        <v>110</v>
      </c>
      <c r="B14" s="42">
        <v>253.8</v>
      </c>
      <c r="C14" s="38">
        <v>424.7</v>
      </c>
      <c r="D14" s="74" t="s">
        <v>24</v>
      </c>
      <c r="F14" s="35"/>
      <c r="H14" s="35"/>
    </row>
    <row r="15" spans="1:8" s="26" customFormat="1" ht="15" customHeight="1" x14ac:dyDescent="0.25">
      <c r="A15" s="76" t="s">
        <v>29</v>
      </c>
      <c r="B15" s="42">
        <v>829.3</v>
      </c>
      <c r="C15" s="38">
        <v>868</v>
      </c>
      <c r="D15" s="74" t="s">
        <v>94</v>
      </c>
      <c r="F15" s="35"/>
      <c r="H15" s="35"/>
    </row>
    <row r="16" spans="1:8" s="26" customFormat="1" ht="15" customHeight="1" x14ac:dyDescent="0.25">
      <c r="A16" s="76" t="s">
        <v>30</v>
      </c>
      <c r="B16" s="42">
        <v>616.9</v>
      </c>
      <c r="C16" s="38">
        <v>640.79999999999995</v>
      </c>
      <c r="D16" s="74" t="s">
        <v>25</v>
      </c>
      <c r="F16" s="35"/>
      <c r="H16" s="35"/>
    </row>
    <row r="17" spans="1:8" s="26" customFormat="1" ht="15" customHeight="1" x14ac:dyDescent="0.25">
      <c r="A17" s="76" t="s">
        <v>7</v>
      </c>
      <c r="B17" s="42">
        <v>3374.4</v>
      </c>
      <c r="C17" s="38">
        <v>3554.8</v>
      </c>
      <c r="D17" s="74" t="s">
        <v>8</v>
      </c>
      <c r="F17" s="35"/>
      <c r="H17" s="35"/>
    </row>
    <row r="18" spans="1:8" s="26" customFormat="1" ht="27.95" customHeight="1" x14ac:dyDescent="0.25">
      <c r="A18" s="73" t="s">
        <v>31</v>
      </c>
      <c r="B18" s="43">
        <v>404.4</v>
      </c>
      <c r="C18" s="17">
        <v>460.1</v>
      </c>
      <c r="D18" s="72" t="s">
        <v>95</v>
      </c>
      <c r="F18" s="35"/>
      <c r="H18" s="35"/>
    </row>
    <row r="19" spans="1:8" s="26" customFormat="1" ht="15" customHeight="1" x14ac:dyDescent="0.25">
      <c r="A19" s="73" t="s">
        <v>32</v>
      </c>
      <c r="B19" s="43">
        <v>535.9</v>
      </c>
      <c r="C19" s="17">
        <v>585.79999999999995</v>
      </c>
      <c r="D19" s="72" t="s">
        <v>96</v>
      </c>
      <c r="F19" s="35"/>
      <c r="H19" s="35"/>
    </row>
    <row r="20" spans="1:8" s="26" customFormat="1" ht="30" customHeight="1" x14ac:dyDescent="0.25">
      <c r="A20" s="73" t="s">
        <v>33</v>
      </c>
      <c r="B20" s="43">
        <v>197.5</v>
      </c>
      <c r="C20" s="17">
        <v>248.3</v>
      </c>
      <c r="D20" s="72" t="s">
        <v>97</v>
      </c>
      <c r="F20" s="35"/>
      <c r="H20" s="35"/>
    </row>
    <row r="21" spans="1:8" s="26" customFormat="1" ht="27" customHeight="1" x14ac:dyDescent="0.25">
      <c r="A21" s="73" t="s">
        <v>34</v>
      </c>
      <c r="B21" s="43">
        <v>147.1</v>
      </c>
      <c r="C21" s="17">
        <v>169.3</v>
      </c>
      <c r="D21" s="72" t="s">
        <v>98</v>
      </c>
      <c r="F21" s="35"/>
      <c r="H21" s="35"/>
    </row>
    <row r="22" spans="1:8" s="26" customFormat="1" ht="15" customHeight="1" x14ac:dyDescent="0.25">
      <c r="A22" s="73" t="s">
        <v>9</v>
      </c>
      <c r="B22" s="43">
        <v>932.2</v>
      </c>
      <c r="C22" s="17">
        <v>1009.6</v>
      </c>
      <c r="D22" s="72" t="s">
        <v>10</v>
      </c>
      <c r="F22" s="35"/>
      <c r="H22" s="35"/>
    </row>
    <row r="23" spans="1:8" s="26" customFormat="1" ht="23.25" customHeight="1" x14ac:dyDescent="0.25">
      <c r="A23" s="73" t="s">
        <v>35</v>
      </c>
      <c r="B23" s="17">
        <v>747.7</v>
      </c>
      <c r="C23" s="17">
        <v>616</v>
      </c>
      <c r="D23" s="72" t="s">
        <v>11</v>
      </c>
      <c r="E23" s="137"/>
      <c r="F23" s="137"/>
      <c r="G23" s="35"/>
      <c r="H23" s="64"/>
    </row>
    <row r="24" spans="1:8" s="26" customFormat="1" ht="15" customHeight="1" x14ac:dyDescent="0.25">
      <c r="A24" s="73" t="s">
        <v>36</v>
      </c>
      <c r="B24" s="43">
        <v>91.2</v>
      </c>
      <c r="C24" s="17">
        <v>113.9</v>
      </c>
      <c r="D24" s="72" t="s">
        <v>26</v>
      </c>
      <c r="F24" s="35"/>
      <c r="H24" s="35"/>
    </row>
    <row r="25" spans="1:8" s="26" customFormat="1" ht="15" customHeight="1" x14ac:dyDescent="0.25">
      <c r="A25" s="73" t="s">
        <v>37</v>
      </c>
      <c r="B25" s="43">
        <v>318.39999999999998</v>
      </c>
      <c r="C25" s="17">
        <v>351.8</v>
      </c>
      <c r="D25" s="72" t="s">
        <v>99</v>
      </c>
      <c r="F25" s="35"/>
      <c r="H25" s="35"/>
    </row>
    <row r="26" spans="1:8" s="26" customFormat="1" ht="15" customHeight="1" x14ac:dyDescent="0.25">
      <c r="A26" s="76" t="s">
        <v>104</v>
      </c>
      <c r="B26" s="42">
        <v>2563.1</v>
      </c>
      <c r="C26" s="38">
        <v>2473.1999999999998</v>
      </c>
      <c r="D26" s="74" t="s">
        <v>13</v>
      </c>
      <c r="F26" s="35"/>
      <c r="H26" s="35"/>
    </row>
    <row r="27" spans="1:8" s="26" customFormat="1" ht="27.75" customHeight="1" x14ac:dyDescent="0.25">
      <c r="A27" s="76" t="s">
        <v>109</v>
      </c>
      <c r="B27" s="42">
        <v>6.4</v>
      </c>
      <c r="C27" s="38">
        <v>8.1999999999999993</v>
      </c>
      <c r="D27" s="74" t="s">
        <v>14</v>
      </c>
      <c r="F27" s="35"/>
      <c r="H27" s="35"/>
    </row>
    <row r="28" spans="1:8" s="26" customFormat="1" ht="15" customHeight="1" x14ac:dyDescent="0.25">
      <c r="A28" s="73" t="s">
        <v>15</v>
      </c>
      <c r="B28" s="43">
        <v>1220.5</v>
      </c>
      <c r="C28" s="17">
        <v>1206.5</v>
      </c>
      <c r="D28" s="72" t="s">
        <v>16</v>
      </c>
      <c r="F28" s="35"/>
      <c r="H28" s="35"/>
    </row>
    <row r="29" spans="1:8" s="26" customFormat="1" ht="15" customHeight="1" x14ac:dyDescent="0.25">
      <c r="A29" s="73" t="s">
        <v>17</v>
      </c>
      <c r="B29" s="44">
        <v>934.9</v>
      </c>
      <c r="C29" s="17">
        <v>927.4</v>
      </c>
      <c r="D29" s="75" t="s">
        <v>18</v>
      </c>
      <c r="F29" s="35"/>
      <c r="H29" s="35"/>
    </row>
    <row r="30" spans="1:8" s="26" customFormat="1" ht="15" customHeight="1" x14ac:dyDescent="0.25">
      <c r="A30" s="78" t="s">
        <v>90</v>
      </c>
      <c r="B30" s="45">
        <v>20487.699999999997</v>
      </c>
      <c r="C30" s="39">
        <v>22922.600000000002</v>
      </c>
      <c r="D30" s="77" t="s">
        <v>91</v>
      </c>
      <c r="F30" s="35"/>
      <c r="H30" s="35"/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4" spans="2:3" x14ac:dyDescent="0.25">
      <c r="B34" s="16">
        <f>B7-B8-B9-B10-B11</f>
        <v>1.9895196601282805E-13</v>
      </c>
      <c r="C34" s="16">
        <f>C7-C8-C9-C10-C11</f>
        <v>-1.8474111129762605E-13</v>
      </c>
    </row>
    <row r="35" spans="2:3" x14ac:dyDescent="0.25">
      <c r="B35" s="16">
        <f>B17-B18-B19-B20-B21-B22-B23-B24-B25</f>
        <v>0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SheetLayoutView="100" workbookViewId="0">
      <selection activeCell="A2" sqref="A2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ht="24" customHeight="1" x14ac:dyDescent="0.25">
      <c r="A1" s="151" t="s">
        <v>147</v>
      </c>
      <c r="B1" s="151"/>
      <c r="C1" s="151"/>
      <c r="D1" s="151"/>
    </row>
    <row r="2" spans="1:8" ht="32.25" customHeight="1" x14ac:dyDescent="0.25">
      <c r="A2" s="152" t="s">
        <v>148</v>
      </c>
      <c r="B2" s="152"/>
      <c r="C2" s="152"/>
      <c r="D2" s="152"/>
    </row>
    <row r="3" spans="1:8" ht="5.0999999999999996" customHeight="1" x14ac:dyDescent="0.25">
      <c r="A3" s="1"/>
      <c r="B3" s="1"/>
      <c r="C3" s="9"/>
      <c r="D3" s="1"/>
    </row>
    <row r="4" spans="1:8" ht="17.2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19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79" t="s">
        <v>106</v>
      </c>
      <c r="B6" s="46">
        <v>602.79999999999995</v>
      </c>
      <c r="C6" s="38">
        <v>658.6</v>
      </c>
      <c r="D6" s="74" t="s">
        <v>22</v>
      </c>
      <c r="F6" s="35"/>
      <c r="H6" s="35"/>
    </row>
    <row r="7" spans="1:8" s="26" customFormat="1" ht="29.25" customHeight="1" x14ac:dyDescent="0.25">
      <c r="A7" s="80" t="s">
        <v>107</v>
      </c>
      <c r="B7" s="47">
        <v>560.79999999999995</v>
      </c>
      <c r="C7" s="38">
        <v>614.70000000000005</v>
      </c>
      <c r="D7" s="74" t="s">
        <v>2</v>
      </c>
      <c r="F7" s="35"/>
      <c r="H7" s="35"/>
    </row>
    <row r="8" spans="1:8" s="26" customFormat="1" ht="15" customHeight="1" x14ac:dyDescent="0.25">
      <c r="A8" s="61" t="s">
        <v>108</v>
      </c>
      <c r="B8" s="48">
        <v>1.2</v>
      </c>
      <c r="C8" s="17">
        <v>2.7</v>
      </c>
      <c r="D8" s="72" t="s">
        <v>3</v>
      </c>
      <c r="F8" s="35"/>
      <c r="H8" s="35"/>
    </row>
    <row r="9" spans="1:8" s="26" customFormat="1" ht="15" customHeight="1" x14ac:dyDescent="0.25">
      <c r="A9" s="61" t="s">
        <v>4</v>
      </c>
      <c r="B9" s="48">
        <v>378.6</v>
      </c>
      <c r="C9" s="17">
        <v>390.8</v>
      </c>
      <c r="D9" s="72" t="s">
        <v>23</v>
      </c>
      <c r="F9" s="35"/>
      <c r="H9" s="35"/>
    </row>
    <row r="10" spans="1:8" s="26" customFormat="1" ht="28.5" customHeight="1" x14ac:dyDescent="0.25">
      <c r="A10" s="61" t="s">
        <v>103</v>
      </c>
      <c r="B10" s="48">
        <v>169.5</v>
      </c>
      <c r="C10" s="17">
        <v>210.5</v>
      </c>
      <c r="D10" s="72" t="s">
        <v>85</v>
      </c>
      <c r="F10" s="35"/>
      <c r="H10" s="35"/>
    </row>
    <row r="11" spans="1:8" s="26" customFormat="1" ht="35.1" customHeight="1" x14ac:dyDescent="0.25">
      <c r="A11" s="61" t="s">
        <v>27</v>
      </c>
      <c r="B11" s="48">
        <v>11.5</v>
      </c>
      <c r="C11" s="17">
        <v>10.7</v>
      </c>
      <c r="D11" s="72" t="s">
        <v>100</v>
      </c>
      <c r="F11" s="35"/>
      <c r="H11" s="35"/>
    </row>
    <row r="12" spans="1:8" s="26" customFormat="1" ht="15" customHeight="1" x14ac:dyDescent="0.25">
      <c r="A12" s="80" t="s">
        <v>5</v>
      </c>
      <c r="B12" s="47">
        <v>235.5</v>
      </c>
      <c r="C12" s="38">
        <v>398.2</v>
      </c>
      <c r="D12" s="74" t="s">
        <v>6</v>
      </c>
      <c r="F12" s="65"/>
      <c r="H12" s="35"/>
    </row>
    <row r="13" spans="1:8" s="26" customFormat="1" ht="36.75" customHeight="1" x14ac:dyDescent="0.25">
      <c r="A13" s="80" t="s">
        <v>28</v>
      </c>
      <c r="B13" s="47">
        <v>733.9</v>
      </c>
      <c r="C13" s="38">
        <v>862.2</v>
      </c>
      <c r="D13" s="74" t="s">
        <v>120</v>
      </c>
      <c r="F13" s="35"/>
      <c r="H13" s="35"/>
    </row>
    <row r="14" spans="1:8" s="26" customFormat="1" ht="15" customHeight="1" x14ac:dyDescent="0.25">
      <c r="A14" s="80" t="s">
        <v>110</v>
      </c>
      <c r="B14" s="47">
        <v>72.099999999999994</v>
      </c>
      <c r="C14" s="38">
        <v>75.2</v>
      </c>
      <c r="D14" s="74" t="s">
        <v>24</v>
      </c>
      <c r="F14" s="35"/>
      <c r="H14" s="35"/>
    </row>
    <row r="15" spans="1:8" s="26" customFormat="1" ht="15" customHeight="1" x14ac:dyDescent="0.25">
      <c r="A15" s="80" t="s">
        <v>29</v>
      </c>
      <c r="B15" s="47">
        <v>171</v>
      </c>
      <c r="C15" s="38">
        <v>111.4</v>
      </c>
      <c r="D15" s="74" t="s">
        <v>94</v>
      </c>
      <c r="F15" s="66"/>
      <c r="H15" s="35"/>
    </row>
    <row r="16" spans="1:8" s="26" customFormat="1" ht="15" customHeight="1" x14ac:dyDescent="0.25">
      <c r="A16" s="80" t="s">
        <v>30</v>
      </c>
      <c r="B16" s="47">
        <v>26.4</v>
      </c>
      <c r="C16" s="38">
        <v>22.4</v>
      </c>
      <c r="D16" s="74" t="s">
        <v>25</v>
      </c>
      <c r="F16" s="35"/>
      <c r="H16" s="35"/>
    </row>
    <row r="17" spans="1:8" s="26" customFormat="1" ht="15" customHeight="1" x14ac:dyDescent="0.25">
      <c r="A17" s="80" t="s">
        <v>7</v>
      </c>
      <c r="B17" s="47">
        <v>1070.8999999999999</v>
      </c>
      <c r="C17" s="38">
        <v>1116.4000000000001</v>
      </c>
      <c r="D17" s="74" t="s">
        <v>8</v>
      </c>
      <c r="F17" s="35"/>
      <c r="H17" s="35"/>
    </row>
    <row r="18" spans="1:8" s="26" customFormat="1" ht="27.95" customHeight="1" x14ac:dyDescent="0.25">
      <c r="A18" s="61" t="s">
        <v>31</v>
      </c>
      <c r="B18" s="48">
        <v>84.2</v>
      </c>
      <c r="C18" s="17">
        <v>107.1</v>
      </c>
      <c r="D18" s="72" t="s">
        <v>95</v>
      </c>
      <c r="F18" s="35"/>
      <c r="H18" s="35"/>
    </row>
    <row r="19" spans="1:8" s="26" customFormat="1" ht="15" customHeight="1" x14ac:dyDescent="0.25">
      <c r="A19" s="61" t="s">
        <v>32</v>
      </c>
      <c r="B19" s="48">
        <v>216.2</v>
      </c>
      <c r="C19" s="17">
        <v>197.7</v>
      </c>
      <c r="D19" s="72" t="s">
        <v>96</v>
      </c>
      <c r="F19" s="35"/>
      <c r="H19" s="35"/>
    </row>
    <row r="20" spans="1:8" s="26" customFormat="1" ht="24.95" customHeight="1" x14ac:dyDescent="0.25">
      <c r="A20" s="61" t="s">
        <v>33</v>
      </c>
      <c r="B20" s="48">
        <v>28.7</v>
      </c>
      <c r="C20" s="17">
        <v>23.6</v>
      </c>
      <c r="D20" s="72" t="s">
        <v>97</v>
      </c>
      <c r="F20" s="35"/>
      <c r="H20" s="35"/>
    </row>
    <row r="21" spans="1:8" s="26" customFormat="1" ht="24.95" customHeight="1" x14ac:dyDescent="0.25">
      <c r="A21" s="61" t="s">
        <v>34</v>
      </c>
      <c r="B21" s="48">
        <v>15.3</v>
      </c>
      <c r="C21" s="17">
        <v>21.9</v>
      </c>
      <c r="D21" s="72" t="s">
        <v>98</v>
      </c>
      <c r="F21" s="35"/>
      <c r="H21" s="35"/>
    </row>
    <row r="22" spans="1:8" s="26" customFormat="1" ht="15" customHeight="1" x14ac:dyDescent="0.25">
      <c r="A22" s="61" t="s">
        <v>9</v>
      </c>
      <c r="B22" s="48">
        <v>263</v>
      </c>
      <c r="C22" s="17">
        <v>282</v>
      </c>
      <c r="D22" s="72" t="s">
        <v>10</v>
      </c>
      <c r="F22" s="35"/>
      <c r="H22" s="35"/>
    </row>
    <row r="23" spans="1:8" s="26" customFormat="1" ht="23.25" customHeight="1" x14ac:dyDescent="0.25">
      <c r="A23" s="73" t="s">
        <v>35</v>
      </c>
      <c r="B23" s="17">
        <v>292.7</v>
      </c>
      <c r="C23" s="17">
        <v>308.89999999999998</v>
      </c>
      <c r="D23" s="72" t="s">
        <v>11</v>
      </c>
      <c r="E23" s="137"/>
      <c r="F23" s="137"/>
      <c r="G23" s="35"/>
      <c r="H23" s="64"/>
    </row>
    <row r="24" spans="1:8" s="26" customFormat="1" ht="15" customHeight="1" x14ac:dyDescent="0.25">
      <c r="A24" s="61" t="s">
        <v>36</v>
      </c>
      <c r="B24" s="48">
        <v>35.9</v>
      </c>
      <c r="C24" s="17">
        <v>36.200000000000003</v>
      </c>
      <c r="D24" s="72" t="s">
        <v>26</v>
      </c>
      <c r="F24" s="35"/>
      <c r="H24" s="35"/>
    </row>
    <row r="25" spans="1:8" s="26" customFormat="1" ht="15" customHeight="1" x14ac:dyDescent="0.25">
      <c r="A25" s="61" t="s">
        <v>37</v>
      </c>
      <c r="B25" s="48">
        <v>134.9</v>
      </c>
      <c r="C25" s="17">
        <v>139</v>
      </c>
      <c r="D25" s="72" t="s">
        <v>99</v>
      </c>
      <c r="F25" s="35"/>
      <c r="H25" s="35"/>
    </row>
    <row r="26" spans="1:8" s="26" customFormat="1" ht="15" customHeight="1" x14ac:dyDescent="0.25">
      <c r="A26" s="80" t="s">
        <v>12</v>
      </c>
      <c r="B26" s="47">
        <v>1405.7</v>
      </c>
      <c r="C26" s="38">
        <v>1020.7</v>
      </c>
      <c r="D26" s="74" t="s">
        <v>13</v>
      </c>
      <c r="F26" s="35"/>
      <c r="H26" s="35"/>
    </row>
    <row r="27" spans="1:8" s="26" customFormat="1" ht="23.25" customHeight="1" x14ac:dyDescent="0.25">
      <c r="A27" s="76" t="s">
        <v>109</v>
      </c>
      <c r="B27" s="38">
        <v>0.5</v>
      </c>
      <c r="C27" s="38">
        <v>0.5</v>
      </c>
      <c r="D27" s="74" t="s">
        <v>14</v>
      </c>
      <c r="E27" s="35"/>
      <c r="F27" s="35"/>
      <c r="H27" s="35"/>
    </row>
    <row r="28" spans="1:8" s="26" customFormat="1" ht="15" customHeight="1" x14ac:dyDescent="0.25">
      <c r="A28" s="61" t="s">
        <v>15</v>
      </c>
      <c r="B28" s="48">
        <v>50.8</v>
      </c>
      <c r="C28" s="17">
        <v>51.5</v>
      </c>
      <c r="D28" s="72" t="s">
        <v>16</v>
      </c>
      <c r="F28" s="35"/>
      <c r="H28" s="35"/>
    </row>
    <row r="29" spans="1:8" s="26" customFormat="1" ht="15" customHeight="1" x14ac:dyDescent="0.25">
      <c r="A29" s="61" t="s">
        <v>17</v>
      </c>
      <c r="B29" s="49">
        <v>173</v>
      </c>
      <c r="C29" s="17">
        <v>111.1</v>
      </c>
      <c r="D29" s="75" t="s">
        <v>18</v>
      </c>
      <c r="F29" s="35"/>
      <c r="H29" s="35"/>
    </row>
    <row r="30" spans="1:8" s="26" customFormat="1" ht="15" customHeight="1" x14ac:dyDescent="0.25">
      <c r="A30" s="78" t="s">
        <v>90</v>
      </c>
      <c r="B30" s="56">
        <v>5103.3999999999996</v>
      </c>
      <c r="C30" s="125">
        <v>5042.9000000000005</v>
      </c>
      <c r="D30" s="77" t="s">
        <v>91</v>
      </c>
      <c r="F30" s="35"/>
      <c r="H30" s="35"/>
    </row>
    <row r="33" spans="2:3" x14ac:dyDescent="0.25">
      <c r="B33" s="16"/>
      <c r="C33" s="16"/>
    </row>
    <row r="34" spans="2:3" x14ac:dyDescent="0.25">
      <c r="B34" s="16">
        <f>B7-B8-B9-B10-B11</f>
        <v>-1.1368683772161603E-13</v>
      </c>
      <c r="C34" s="16">
        <f>C7-C8-C9-C10-C11</f>
        <v>0</v>
      </c>
    </row>
    <row r="35" spans="2:3" x14ac:dyDescent="0.25">
      <c r="B35" s="16">
        <f>B17-B18-B19-B20-B21-B22-B23-B24-B25</f>
        <v>-2.2737367544323206E-13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view="pageBreakPreview" zoomScaleSheetLayoutView="100" workbookViewId="0">
      <selection sqref="A1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ht="26.25" customHeight="1" x14ac:dyDescent="0.25">
      <c r="A1" s="151" t="s">
        <v>149</v>
      </c>
      <c r="B1" s="151"/>
      <c r="C1" s="151"/>
      <c r="D1" s="151"/>
    </row>
    <row r="2" spans="1:8" ht="31.5" customHeight="1" x14ac:dyDescent="0.25">
      <c r="A2" s="152" t="s">
        <v>150</v>
      </c>
      <c r="B2" s="152"/>
      <c r="C2" s="152"/>
      <c r="D2" s="152"/>
    </row>
    <row r="3" spans="1:8" ht="5.0999999999999996" customHeight="1" x14ac:dyDescent="0.25">
      <c r="A3" s="8"/>
      <c r="B3" s="8"/>
      <c r="C3" s="9"/>
      <c r="D3" s="8"/>
    </row>
    <row r="4" spans="1:8" ht="15.7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21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76" t="s">
        <v>106</v>
      </c>
      <c r="B6" s="50">
        <v>1200.7</v>
      </c>
      <c r="C6" s="50">
        <v>1286.9000000000001</v>
      </c>
      <c r="D6" s="74" t="s">
        <v>22</v>
      </c>
      <c r="E6" s="35">
        <f>B6-'P2 wb'!B6-'P2 gaza'!B6</f>
        <v>0</v>
      </c>
      <c r="F6" s="35">
        <f>C6-'P2 wb'!C6-'P2 gaza'!C6</f>
        <v>0</v>
      </c>
      <c r="H6" s="35"/>
    </row>
    <row r="7" spans="1:8" s="26" customFormat="1" ht="24.95" customHeight="1" x14ac:dyDescent="0.25">
      <c r="A7" s="76" t="s">
        <v>107</v>
      </c>
      <c r="B7" s="50">
        <v>2713.2000000000003</v>
      </c>
      <c r="C7" s="50">
        <v>3219.9999999999995</v>
      </c>
      <c r="D7" s="74" t="s">
        <v>2</v>
      </c>
      <c r="E7" s="35">
        <f>B7-'P2 wb'!B7-'P2 gaza'!B7</f>
        <v>0</v>
      </c>
      <c r="F7" s="35">
        <f>C7-'P2 wb'!C7-'P2 gaza'!C7</f>
        <v>0</v>
      </c>
      <c r="H7" s="35"/>
    </row>
    <row r="8" spans="1:8" s="26" customFormat="1" ht="15" customHeight="1" x14ac:dyDescent="0.25">
      <c r="A8" s="73" t="s">
        <v>108</v>
      </c>
      <c r="B8" s="51">
        <v>39.200000000000003</v>
      </c>
      <c r="C8" s="51">
        <v>51.2</v>
      </c>
      <c r="D8" s="72" t="s">
        <v>3</v>
      </c>
      <c r="E8" s="35">
        <f>B8-'P2 wb'!B8-'P2 gaza'!B8</f>
        <v>2.886579864025407E-15</v>
      </c>
      <c r="F8" s="35">
        <f>C8-'P2 wb'!C8-'P2 gaza'!C8</f>
        <v>0</v>
      </c>
      <c r="H8" s="35"/>
    </row>
    <row r="9" spans="1:8" s="26" customFormat="1" ht="15" customHeight="1" x14ac:dyDescent="0.25">
      <c r="A9" s="73" t="s">
        <v>4</v>
      </c>
      <c r="B9" s="51">
        <v>2335.4</v>
      </c>
      <c r="C9" s="51">
        <v>2819</v>
      </c>
      <c r="D9" s="72" t="s">
        <v>23</v>
      </c>
      <c r="E9" s="35">
        <f>B9-'P2 wb'!B9-'P2 gaza'!B9</f>
        <v>0</v>
      </c>
      <c r="F9" s="35">
        <f>C9-'P2 wb'!C9-'P2 gaza'!C9</f>
        <v>0</v>
      </c>
      <c r="H9" s="35"/>
    </row>
    <row r="10" spans="1:8" s="26" customFormat="1" ht="28.5" customHeight="1" x14ac:dyDescent="0.25">
      <c r="A10" s="73" t="s">
        <v>103</v>
      </c>
      <c r="B10" s="51">
        <v>300.3</v>
      </c>
      <c r="C10" s="51">
        <v>298.60000000000002</v>
      </c>
      <c r="D10" s="72" t="s">
        <v>85</v>
      </c>
      <c r="E10" s="35">
        <f>B10-'P2 wb'!B10-'P2 gaza'!B10</f>
        <v>0</v>
      </c>
      <c r="F10" s="35">
        <f>C10-'P2 wb'!C10-'P2 gaza'!C10</f>
        <v>0</v>
      </c>
      <c r="H10" s="35"/>
    </row>
    <row r="11" spans="1:8" s="26" customFormat="1" ht="35.1" customHeight="1" x14ac:dyDescent="0.25">
      <c r="A11" s="73" t="s">
        <v>27</v>
      </c>
      <c r="B11" s="51">
        <v>38.299999999999997</v>
      </c>
      <c r="C11" s="51">
        <v>51.2</v>
      </c>
      <c r="D11" s="72" t="s">
        <v>100</v>
      </c>
      <c r="E11" s="35">
        <f>B11-'P2 wb'!B11-'P2 gaza'!B11</f>
        <v>0</v>
      </c>
      <c r="F11" s="35">
        <f>C11-'P2 wb'!C11-'P2 gaza'!C11</f>
        <v>0</v>
      </c>
      <c r="H11" s="35"/>
    </row>
    <row r="12" spans="1:8" s="26" customFormat="1" ht="15" customHeight="1" x14ac:dyDescent="0.25">
      <c r="A12" s="76" t="s">
        <v>5</v>
      </c>
      <c r="B12" s="50">
        <v>1080.7</v>
      </c>
      <c r="C12" s="50">
        <v>1329.3</v>
      </c>
      <c r="D12" s="74" t="s">
        <v>6</v>
      </c>
      <c r="E12" s="35">
        <f>B12-'P2 wb'!B12-'P2 gaza'!B12</f>
        <v>0</v>
      </c>
      <c r="F12" s="35">
        <f>C12-'P2 wb'!C12-'P2 gaza'!C12</f>
        <v>0</v>
      </c>
      <c r="H12" s="35"/>
    </row>
    <row r="13" spans="1:8" s="26" customFormat="1" ht="36.75" customHeight="1" x14ac:dyDescent="0.25">
      <c r="A13" s="80" t="s">
        <v>105</v>
      </c>
      <c r="B13" s="47">
        <v>1069.0999999999999</v>
      </c>
      <c r="C13" s="38">
        <v>1200.8000000000002</v>
      </c>
      <c r="D13" s="74" t="s">
        <v>121</v>
      </c>
      <c r="E13" s="26">
        <f>B13-'P2 wb'!B13-'P2 gaza'!B13</f>
        <v>0</v>
      </c>
      <c r="F13" s="35">
        <f>C13-'P2 wb'!C13-'P2 gaza'!C13</f>
        <v>0</v>
      </c>
      <c r="H13" s="35"/>
    </row>
    <row r="14" spans="1:8" s="26" customFormat="1" ht="15" customHeight="1" x14ac:dyDescent="0.25">
      <c r="A14" s="76" t="s">
        <v>110</v>
      </c>
      <c r="B14" s="50">
        <v>99</v>
      </c>
      <c r="C14" s="50">
        <v>210.89999999999998</v>
      </c>
      <c r="D14" s="74" t="s">
        <v>24</v>
      </c>
      <c r="E14" s="35">
        <f>B14-'P2 wb'!B14-'P2 gaza'!B14</f>
        <v>0</v>
      </c>
      <c r="F14" s="35">
        <f>C14-'P2 wb'!C14-'P2 gaza'!C14</f>
        <v>0</v>
      </c>
      <c r="H14" s="35"/>
    </row>
    <row r="15" spans="1:8" s="26" customFormat="1" ht="15" customHeight="1" x14ac:dyDescent="0.25">
      <c r="A15" s="76" t="s">
        <v>29</v>
      </c>
      <c r="B15" s="50">
        <v>309.39999999999998</v>
      </c>
      <c r="C15" s="50">
        <v>293.89999999999998</v>
      </c>
      <c r="D15" s="74" t="s">
        <v>94</v>
      </c>
      <c r="E15" s="35">
        <f>B15-'P2 wb'!B15-'P2 gaza'!B15</f>
        <v>0</v>
      </c>
      <c r="F15" s="35">
        <f>C15-'P2 wb'!C15-'P2 gaza'!C15</f>
        <v>0</v>
      </c>
      <c r="H15" s="35"/>
    </row>
    <row r="16" spans="1:8" s="26" customFormat="1" ht="15" customHeight="1" x14ac:dyDescent="0.25">
      <c r="A16" s="76" t="s">
        <v>30</v>
      </c>
      <c r="B16" s="50">
        <v>115</v>
      </c>
      <c r="C16" s="50">
        <v>134.19999999999999</v>
      </c>
      <c r="D16" s="74" t="s">
        <v>25</v>
      </c>
      <c r="E16" s="35">
        <f>B16-'P2 wb'!B16-'P2 gaza'!B16</f>
        <v>0</v>
      </c>
      <c r="F16" s="35">
        <f>C16-'P2 wb'!C16-'P2 gaza'!C16</f>
        <v>0</v>
      </c>
      <c r="H16" s="35"/>
    </row>
    <row r="17" spans="1:8" s="26" customFormat="1" ht="15" customHeight="1" x14ac:dyDescent="0.25">
      <c r="A17" s="76" t="s">
        <v>7</v>
      </c>
      <c r="B17" s="50">
        <v>1034.8999999999999</v>
      </c>
      <c r="C17" s="50">
        <v>1066.9000000000001</v>
      </c>
      <c r="D17" s="74" t="s">
        <v>8</v>
      </c>
      <c r="E17" s="35">
        <f>B17-'P2 wb'!B17-'P2 gaza'!B17</f>
        <v>0</v>
      </c>
      <c r="F17" s="35">
        <f>C17-'P2 wb'!C17-'P2 gaza'!C17</f>
        <v>0</v>
      </c>
      <c r="H17" s="35"/>
    </row>
    <row r="18" spans="1:8" s="26" customFormat="1" ht="27.95" customHeight="1" x14ac:dyDescent="0.25">
      <c r="A18" s="73" t="s">
        <v>31</v>
      </c>
      <c r="B18" s="51">
        <v>199.6</v>
      </c>
      <c r="C18" s="51">
        <v>262.5</v>
      </c>
      <c r="D18" s="72" t="s">
        <v>95</v>
      </c>
      <c r="E18" s="35">
        <f>B18-'P2 wb'!B18-'P2 gaza'!B18</f>
        <v>0</v>
      </c>
      <c r="F18" s="35">
        <f>C18-'P2 wb'!C18-'P2 gaza'!C18</f>
        <v>0</v>
      </c>
      <c r="H18" s="35"/>
    </row>
    <row r="19" spans="1:8" s="26" customFormat="1" ht="15" customHeight="1" x14ac:dyDescent="0.25">
      <c r="A19" s="73" t="s">
        <v>32</v>
      </c>
      <c r="B19" s="51">
        <v>7.6000000000000005</v>
      </c>
      <c r="C19" s="51">
        <v>10.200000000000001</v>
      </c>
      <c r="D19" s="72" t="s">
        <v>96</v>
      </c>
      <c r="E19" s="35">
        <f>B19-'P2 wb'!B19-'P2 gaza'!B19</f>
        <v>0</v>
      </c>
      <c r="F19" s="35">
        <f>C19-'P2 wb'!C19-'P2 gaza'!C19</f>
        <v>0</v>
      </c>
      <c r="H19" s="35"/>
    </row>
    <row r="20" spans="1:8" s="26" customFormat="1" ht="24.95" customHeight="1" x14ac:dyDescent="0.25">
      <c r="A20" s="73" t="s">
        <v>33</v>
      </c>
      <c r="B20" s="51">
        <v>68.7</v>
      </c>
      <c r="C20" s="51">
        <v>67.3</v>
      </c>
      <c r="D20" s="72" t="s">
        <v>97</v>
      </c>
      <c r="E20" s="35">
        <f>B20-'P2 wb'!B20-'P2 gaza'!B20</f>
        <v>0</v>
      </c>
      <c r="F20" s="35">
        <f>C20-'P2 wb'!C20-'P2 gaza'!C20</f>
        <v>0</v>
      </c>
      <c r="H20" s="35"/>
    </row>
    <row r="21" spans="1:8" s="26" customFormat="1" ht="24.95" customHeight="1" x14ac:dyDescent="0.25">
      <c r="A21" s="73" t="s">
        <v>34</v>
      </c>
      <c r="B21" s="51">
        <v>59.4</v>
      </c>
      <c r="C21" s="51">
        <v>73.8</v>
      </c>
      <c r="D21" s="72" t="s">
        <v>98</v>
      </c>
      <c r="E21" s="35">
        <f>B21-'P2 wb'!B21-'P2 gaza'!B21</f>
        <v>0</v>
      </c>
      <c r="F21" s="35">
        <f>C21-'P2 wb'!C21-'P2 gaza'!C21</f>
        <v>0</v>
      </c>
      <c r="H21" s="35"/>
    </row>
    <row r="22" spans="1:8" s="26" customFormat="1" ht="15" customHeight="1" x14ac:dyDescent="0.25">
      <c r="A22" s="73" t="s">
        <v>9</v>
      </c>
      <c r="B22" s="51">
        <v>149.69999999999999</v>
      </c>
      <c r="C22" s="51">
        <v>158.19999999999999</v>
      </c>
      <c r="D22" s="72" t="s">
        <v>10</v>
      </c>
      <c r="E22" s="35">
        <f>B22-'P2 wb'!B22-'P2 gaza'!B22</f>
        <v>0</v>
      </c>
      <c r="F22" s="35">
        <f>C22-'P2 wb'!C22-'P2 gaza'!C22</f>
        <v>0</v>
      </c>
      <c r="H22" s="35"/>
    </row>
    <row r="23" spans="1:8" s="26" customFormat="1" ht="23.25" customHeight="1" x14ac:dyDescent="0.25">
      <c r="A23" s="73" t="s">
        <v>35</v>
      </c>
      <c r="B23" s="17">
        <v>379.9</v>
      </c>
      <c r="C23" s="17">
        <v>331.9</v>
      </c>
      <c r="D23" s="72" t="s">
        <v>11</v>
      </c>
      <c r="E23" s="137">
        <f>B23-'P2 wb'!B23-'P2 gaza'!B23</f>
        <v>0</v>
      </c>
      <c r="F23" s="137">
        <f>C23-'P2 wb'!C23-'P2 gaza'!C23</f>
        <v>0</v>
      </c>
      <c r="G23" s="35"/>
      <c r="H23" s="64"/>
    </row>
    <row r="24" spans="1:8" s="26" customFormat="1" ht="15" customHeight="1" x14ac:dyDescent="0.25">
      <c r="A24" s="73" t="s">
        <v>36</v>
      </c>
      <c r="B24" s="51">
        <v>51.5</v>
      </c>
      <c r="C24" s="51">
        <v>49.3</v>
      </c>
      <c r="D24" s="72" t="s">
        <v>26</v>
      </c>
      <c r="E24" s="35">
        <f>B24-'P2 wb'!B24-'P2 gaza'!B24</f>
        <v>0</v>
      </c>
      <c r="F24" s="35">
        <f>C24-'P2 wb'!C24-'P2 gaza'!C24</f>
        <v>0</v>
      </c>
      <c r="H24" s="35"/>
    </row>
    <row r="25" spans="1:8" s="26" customFormat="1" ht="15" customHeight="1" x14ac:dyDescent="0.25">
      <c r="A25" s="73" t="s">
        <v>37</v>
      </c>
      <c r="B25" s="51">
        <v>118.5</v>
      </c>
      <c r="C25" s="51">
        <v>113.7</v>
      </c>
      <c r="D25" s="72" t="s">
        <v>99</v>
      </c>
      <c r="E25" s="35">
        <f>B25-'P2 wb'!B25-'P2 gaza'!B25</f>
        <v>0</v>
      </c>
      <c r="F25" s="35">
        <f>C25-'P2 wb'!C25-'P2 gaza'!C25</f>
        <v>0</v>
      </c>
      <c r="H25" s="35"/>
    </row>
    <row r="26" spans="1:8" s="26" customFormat="1" ht="15" customHeight="1" x14ac:dyDescent="0.25">
      <c r="A26" s="76" t="s">
        <v>104</v>
      </c>
      <c r="B26" s="50">
        <v>2437.4</v>
      </c>
      <c r="C26" s="50">
        <v>2089.1</v>
      </c>
      <c r="D26" s="74" t="s">
        <v>13</v>
      </c>
      <c r="E26" s="35">
        <f>B26-'P2 wb'!B26-'P2 gaza'!B26</f>
        <v>0</v>
      </c>
      <c r="F26" s="35">
        <f>C26-'P2 wb'!C26-'P2 gaza'!C26</f>
        <v>0</v>
      </c>
      <c r="H26" s="35"/>
    </row>
    <row r="27" spans="1:8" s="26" customFormat="1" ht="23.25" customHeight="1" x14ac:dyDescent="0.25">
      <c r="A27" s="76" t="s">
        <v>109</v>
      </c>
      <c r="B27" s="38">
        <v>0</v>
      </c>
      <c r="C27" s="38">
        <v>0</v>
      </c>
      <c r="D27" s="74" t="s">
        <v>14</v>
      </c>
      <c r="E27" s="35">
        <f>B27-'P2 wb'!B27-'P2 gaza'!B27</f>
        <v>0</v>
      </c>
      <c r="F27" s="35">
        <f>C27-'P2 wb'!C27-'P2 gaza'!C27</f>
        <v>0</v>
      </c>
      <c r="H27" s="35"/>
    </row>
    <row r="28" spans="1:8" s="26" customFormat="1" ht="15" customHeight="1" x14ac:dyDescent="0.25">
      <c r="A28" s="73" t="s">
        <v>15</v>
      </c>
      <c r="B28" s="51">
        <v>0</v>
      </c>
      <c r="C28" s="51">
        <v>0</v>
      </c>
      <c r="D28" s="72" t="s">
        <v>16</v>
      </c>
      <c r="E28" s="35">
        <f>B28-'P2 wb'!B28-'P2 gaza'!B28</f>
        <v>0</v>
      </c>
      <c r="F28" s="35">
        <f>C28-'P2 wb'!C28-'P2 gaza'!C28</f>
        <v>0</v>
      </c>
      <c r="H28" s="35"/>
    </row>
    <row r="29" spans="1:8" s="26" customFormat="1" ht="15" customHeight="1" x14ac:dyDescent="0.25">
      <c r="A29" s="73" t="s">
        <v>17</v>
      </c>
      <c r="B29" s="51">
        <v>0</v>
      </c>
      <c r="C29" s="51">
        <v>0</v>
      </c>
      <c r="D29" s="75" t="s">
        <v>18</v>
      </c>
      <c r="E29" s="35">
        <f>B29-'P2 wb'!B29-'P2 gaza'!B29</f>
        <v>0</v>
      </c>
      <c r="F29" s="35">
        <f>C29-'P2 wb'!C29-'P2 gaza'!C29</f>
        <v>0</v>
      </c>
      <c r="H29" s="35"/>
    </row>
    <row r="30" spans="1:8" s="26" customFormat="1" ht="15" customHeight="1" x14ac:dyDescent="0.25">
      <c r="A30" s="19" t="s">
        <v>101</v>
      </c>
      <c r="B30" s="52">
        <v>10059.400000000001</v>
      </c>
      <c r="C30" s="52">
        <v>10831.999999999998</v>
      </c>
      <c r="D30" s="81" t="s">
        <v>114</v>
      </c>
      <c r="E30" s="35">
        <f>B30-'P2 wb'!B30-'P2 gaza'!B30</f>
        <v>0</v>
      </c>
      <c r="F30" s="35">
        <f>C30-'P2 wb'!C30-'P2 gaza'!C30</f>
        <v>0</v>
      </c>
      <c r="H30" s="35"/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4" spans="2:3" x14ac:dyDescent="0.25">
      <c r="B34" s="16">
        <f>B7-B8-B9-B10-B11</f>
        <v>3.5527136788005009E-13</v>
      </c>
      <c r="C34" s="16">
        <f>C7-C8-C9-C10-C11</f>
        <v>-2.9842794901924208E-13</v>
      </c>
    </row>
    <row r="35" spans="2:3" x14ac:dyDescent="0.25">
      <c r="B35" s="16">
        <f>B17-B18-B19-B20-B21-B22-B23-B24-B25</f>
        <v>-1.1368683772161603E-13</v>
      </c>
      <c r="C35" s="16">
        <f>C17-C18-C19-C20-C21-C22-C23-C24-C25</f>
        <v>1.7053025658242404E-13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  <row r="37" spans="2:3" x14ac:dyDescent="0.25">
      <c r="B37" s="16"/>
      <c r="C37" s="16"/>
    </row>
    <row r="38" spans="2:3" x14ac:dyDescent="0.25">
      <c r="B38" s="16"/>
      <c r="C38" s="16"/>
    </row>
    <row r="39" spans="2:3" x14ac:dyDescent="0.25">
      <c r="B39" s="16"/>
      <c r="C39" s="16"/>
    </row>
    <row r="40" spans="2:3" x14ac:dyDescent="0.25">
      <c r="B40" s="16"/>
      <c r="C40" s="16"/>
    </row>
    <row r="41" spans="2:3" x14ac:dyDescent="0.25">
      <c r="B41" s="16"/>
      <c r="C41" s="16"/>
    </row>
    <row r="42" spans="2:3" x14ac:dyDescent="0.25">
      <c r="B42" s="16"/>
      <c r="C42" s="16"/>
    </row>
    <row r="43" spans="2:3" x14ac:dyDescent="0.25">
      <c r="B43" s="16"/>
      <c r="C43" s="16"/>
    </row>
    <row r="44" spans="2:3" x14ac:dyDescent="0.25">
      <c r="B44" s="16"/>
      <c r="C44" s="16"/>
    </row>
    <row r="45" spans="2:3" x14ac:dyDescent="0.25">
      <c r="B45" s="16"/>
      <c r="C45" s="16"/>
    </row>
    <row r="46" spans="2:3" x14ac:dyDescent="0.25">
      <c r="B46" s="16"/>
      <c r="C46" s="16"/>
    </row>
    <row r="47" spans="2:3" x14ac:dyDescent="0.25">
      <c r="B47" s="16"/>
      <c r="C47" s="16"/>
    </row>
    <row r="48" spans="2:3" x14ac:dyDescent="0.25">
      <c r="B48" s="16"/>
      <c r="C48" s="16"/>
    </row>
    <row r="49" spans="2:3" x14ac:dyDescent="0.25">
      <c r="B49" s="16"/>
      <c r="C49" s="16"/>
    </row>
    <row r="50" spans="2:3" x14ac:dyDescent="0.25">
      <c r="B50" s="16"/>
      <c r="C50" s="16"/>
    </row>
    <row r="51" spans="2:3" x14ac:dyDescent="0.25">
      <c r="B51" s="16"/>
      <c r="C51" s="16"/>
    </row>
    <row r="52" spans="2:3" x14ac:dyDescent="0.25">
      <c r="B52" s="16"/>
      <c r="C52" s="16"/>
    </row>
    <row r="53" spans="2:3" x14ac:dyDescent="0.25">
      <c r="B53" s="16"/>
      <c r="C53" s="16"/>
    </row>
    <row r="54" spans="2:3" x14ac:dyDescent="0.25">
      <c r="B54" s="16"/>
      <c r="C54" s="16"/>
    </row>
    <row r="55" spans="2:3" x14ac:dyDescent="0.25">
      <c r="B55" s="16"/>
      <c r="C55" s="16"/>
    </row>
    <row r="56" spans="2:3" x14ac:dyDescent="0.25">
      <c r="B56" s="16"/>
      <c r="C56" s="16"/>
    </row>
    <row r="57" spans="2:3" x14ac:dyDescent="0.25">
      <c r="B57" s="16"/>
      <c r="C57" s="16"/>
    </row>
    <row r="58" spans="2:3" x14ac:dyDescent="0.25">
      <c r="B58" s="16"/>
      <c r="C58" s="16"/>
    </row>
    <row r="59" spans="2:3" x14ac:dyDescent="0.25">
      <c r="B59" s="16"/>
      <c r="C59" s="16"/>
    </row>
    <row r="61" spans="2:3" x14ac:dyDescent="0.25">
      <c r="B61" s="16"/>
      <c r="C61" s="16"/>
    </row>
    <row r="62" spans="2:3" x14ac:dyDescent="0.25">
      <c r="B62" s="16"/>
      <c r="C62" s="16"/>
    </row>
    <row r="63" spans="2:3" x14ac:dyDescent="0.25">
      <c r="B63" s="16"/>
      <c r="C63" s="16"/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SheetLayoutView="100" workbookViewId="0">
      <selection sqref="A1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ht="42.75" customHeight="1" x14ac:dyDescent="0.25">
      <c r="A1" s="151" t="s">
        <v>151</v>
      </c>
      <c r="B1" s="151"/>
      <c r="C1" s="151"/>
      <c r="D1" s="151"/>
    </row>
    <row r="2" spans="1:8" ht="33" customHeight="1" x14ac:dyDescent="0.25">
      <c r="A2" s="152" t="s">
        <v>152</v>
      </c>
      <c r="B2" s="152"/>
      <c r="C2" s="152"/>
      <c r="D2" s="152"/>
    </row>
    <row r="3" spans="1:8" ht="5.0999999999999996" customHeight="1" x14ac:dyDescent="0.25">
      <c r="A3" s="8"/>
      <c r="B3" s="8"/>
      <c r="C3" s="9"/>
      <c r="D3" s="8"/>
    </row>
    <row r="4" spans="1:8" ht="1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2" t="s">
        <v>106</v>
      </c>
      <c r="B6" s="38">
        <v>935.5</v>
      </c>
      <c r="C6" s="38">
        <v>1010.3</v>
      </c>
      <c r="D6" s="74" t="s">
        <v>22</v>
      </c>
      <c r="F6" s="67"/>
      <c r="G6" s="68"/>
      <c r="H6" s="67"/>
    </row>
    <row r="7" spans="1:8" s="26" customFormat="1" ht="24.95" customHeight="1" x14ac:dyDescent="0.25">
      <c r="A7" s="76" t="s">
        <v>107</v>
      </c>
      <c r="B7" s="38">
        <v>2286.7000000000003</v>
      </c>
      <c r="C7" s="38">
        <v>2836.4999999999995</v>
      </c>
      <c r="D7" s="74" t="s">
        <v>2</v>
      </c>
      <c r="F7" s="67"/>
      <c r="G7" s="68"/>
      <c r="H7" s="67"/>
    </row>
    <row r="8" spans="1:8" s="26" customFormat="1" ht="15" customHeight="1" x14ac:dyDescent="0.25">
      <c r="A8" s="73" t="s">
        <v>108</v>
      </c>
      <c r="B8" s="17">
        <v>38.5</v>
      </c>
      <c r="C8" s="17">
        <v>49.1</v>
      </c>
      <c r="D8" s="72" t="s">
        <v>3</v>
      </c>
      <c r="F8" s="67"/>
      <c r="G8" s="68"/>
      <c r="H8" s="67"/>
    </row>
    <row r="9" spans="1:8" s="26" customFormat="1" ht="15" customHeight="1" x14ac:dyDescent="0.25">
      <c r="A9" s="73" t="s">
        <v>4</v>
      </c>
      <c r="B9" s="17">
        <v>2016.9</v>
      </c>
      <c r="C9" s="17">
        <v>2567.6999999999998</v>
      </c>
      <c r="D9" s="72" t="s">
        <v>23</v>
      </c>
      <c r="F9" s="67"/>
      <c r="G9" s="68"/>
      <c r="H9" s="67"/>
    </row>
    <row r="10" spans="1:8" s="26" customFormat="1" ht="24.95" customHeight="1" x14ac:dyDescent="0.25">
      <c r="A10" s="73" t="s">
        <v>103</v>
      </c>
      <c r="B10" s="17">
        <v>196</v>
      </c>
      <c r="C10" s="17">
        <v>172.2</v>
      </c>
      <c r="D10" s="72" t="s">
        <v>85</v>
      </c>
      <c r="F10" s="67"/>
      <c r="G10" s="68"/>
      <c r="H10" s="67"/>
    </row>
    <row r="11" spans="1:8" s="26" customFormat="1" ht="35.1" customHeight="1" x14ac:dyDescent="0.25">
      <c r="A11" s="73" t="s">
        <v>27</v>
      </c>
      <c r="B11" s="17">
        <v>35.299999999999997</v>
      </c>
      <c r="C11" s="17">
        <v>47.5</v>
      </c>
      <c r="D11" s="72" t="s">
        <v>100</v>
      </c>
      <c r="F11" s="67"/>
      <c r="G11" s="68"/>
      <c r="H11" s="67"/>
    </row>
    <row r="12" spans="1:8" s="26" customFormat="1" ht="15" customHeight="1" x14ac:dyDescent="0.25">
      <c r="A12" s="76" t="s">
        <v>5</v>
      </c>
      <c r="B12" s="38">
        <v>962.5</v>
      </c>
      <c r="C12" s="38">
        <v>1105.5</v>
      </c>
      <c r="D12" s="74" t="s">
        <v>6</v>
      </c>
      <c r="F12" s="67"/>
      <c r="G12" s="68"/>
      <c r="H12" s="67"/>
    </row>
    <row r="13" spans="1:8" s="26" customFormat="1" ht="36.75" customHeight="1" x14ac:dyDescent="0.25">
      <c r="A13" s="80" t="s">
        <v>105</v>
      </c>
      <c r="B13" s="47">
        <v>763.1</v>
      </c>
      <c r="C13" s="38">
        <v>909.7</v>
      </c>
      <c r="D13" s="74" t="s">
        <v>120</v>
      </c>
      <c r="F13" s="35"/>
      <c r="H13" s="35"/>
    </row>
    <row r="14" spans="1:8" s="26" customFormat="1" ht="15" customHeight="1" x14ac:dyDescent="0.25">
      <c r="A14" s="76" t="s">
        <v>110</v>
      </c>
      <c r="B14" s="38">
        <v>57.2</v>
      </c>
      <c r="C14" s="38">
        <v>171.6</v>
      </c>
      <c r="D14" s="74" t="s">
        <v>24</v>
      </c>
      <c r="F14" s="67"/>
      <c r="G14" s="68"/>
      <c r="H14" s="67"/>
    </row>
    <row r="15" spans="1:8" s="26" customFormat="1" ht="15" customHeight="1" x14ac:dyDescent="0.25">
      <c r="A15" s="76" t="s">
        <v>29</v>
      </c>
      <c r="B15" s="38">
        <v>215.5</v>
      </c>
      <c r="C15" s="38">
        <v>257.39999999999998</v>
      </c>
      <c r="D15" s="74" t="s">
        <v>94</v>
      </c>
      <c r="F15" s="67"/>
      <c r="G15" s="68"/>
      <c r="H15" s="67"/>
    </row>
    <row r="16" spans="1:8" s="26" customFormat="1" ht="15" customHeight="1" x14ac:dyDescent="0.25">
      <c r="A16" s="76" t="s">
        <v>30</v>
      </c>
      <c r="B16" s="38">
        <v>110.9</v>
      </c>
      <c r="C16" s="38">
        <v>130.19999999999999</v>
      </c>
      <c r="D16" s="74" t="s">
        <v>25</v>
      </c>
      <c r="F16" s="67"/>
      <c r="G16" s="68"/>
      <c r="H16" s="67"/>
    </row>
    <row r="17" spans="1:8" s="26" customFormat="1" ht="15" customHeight="1" x14ac:dyDescent="0.25">
      <c r="A17" s="76" t="s">
        <v>7</v>
      </c>
      <c r="B17" s="38">
        <v>790.69999999999993</v>
      </c>
      <c r="C17" s="38">
        <v>785.7</v>
      </c>
      <c r="D17" s="74" t="s">
        <v>8</v>
      </c>
      <c r="F17" s="67"/>
      <c r="G17" s="68"/>
      <c r="H17" s="67"/>
    </row>
    <row r="18" spans="1:8" s="26" customFormat="1" ht="27.95" customHeight="1" x14ac:dyDescent="0.25">
      <c r="A18" s="73" t="s">
        <v>31</v>
      </c>
      <c r="B18" s="17">
        <v>167.5</v>
      </c>
      <c r="C18" s="17">
        <v>217.4</v>
      </c>
      <c r="D18" s="72" t="s">
        <v>95</v>
      </c>
      <c r="F18" s="67"/>
      <c r="G18" s="68"/>
      <c r="H18" s="67"/>
    </row>
    <row r="19" spans="1:8" s="26" customFormat="1" ht="15" customHeight="1" x14ac:dyDescent="0.25">
      <c r="A19" s="73" t="s">
        <v>32</v>
      </c>
      <c r="B19" s="17">
        <v>6.4</v>
      </c>
      <c r="C19" s="17">
        <v>8.9</v>
      </c>
      <c r="D19" s="72" t="s">
        <v>96</v>
      </c>
      <c r="F19" s="67"/>
      <c r="G19" s="68"/>
      <c r="H19" s="67"/>
    </row>
    <row r="20" spans="1:8" s="26" customFormat="1" ht="24.95" customHeight="1" x14ac:dyDescent="0.25">
      <c r="A20" s="73" t="s">
        <v>33</v>
      </c>
      <c r="B20" s="17">
        <v>58.1</v>
      </c>
      <c r="C20" s="17">
        <v>59.8</v>
      </c>
      <c r="D20" s="72" t="s">
        <v>97</v>
      </c>
      <c r="F20" s="67"/>
      <c r="G20" s="68"/>
      <c r="H20" s="67"/>
    </row>
    <row r="21" spans="1:8" s="26" customFormat="1" ht="24.95" customHeight="1" x14ac:dyDescent="0.25">
      <c r="A21" s="73" t="s">
        <v>34</v>
      </c>
      <c r="B21" s="17">
        <v>54.1</v>
      </c>
      <c r="C21" s="17">
        <v>68.2</v>
      </c>
      <c r="D21" s="72" t="s">
        <v>98</v>
      </c>
      <c r="F21" s="67"/>
      <c r="G21" s="68"/>
      <c r="H21" s="67"/>
    </row>
    <row r="22" spans="1:8" s="26" customFormat="1" ht="15" customHeight="1" x14ac:dyDescent="0.25">
      <c r="A22" s="73" t="s">
        <v>9</v>
      </c>
      <c r="B22" s="17">
        <v>98.3</v>
      </c>
      <c r="C22" s="17">
        <v>97.9</v>
      </c>
      <c r="D22" s="72" t="s">
        <v>10</v>
      </c>
      <c r="F22" s="67"/>
      <c r="G22" s="68"/>
      <c r="H22" s="67"/>
    </row>
    <row r="23" spans="1:8" s="26" customFormat="1" ht="23.25" customHeight="1" x14ac:dyDescent="0.25">
      <c r="A23" s="73" t="s">
        <v>35</v>
      </c>
      <c r="B23" s="17">
        <v>287.89999999999998</v>
      </c>
      <c r="C23" s="17">
        <v>218.9</v>
      </c>
      <c r="D23" s="72" t="s">
        <v>11</v>
      </c>
      <c r="E23" s="137"/>
      <c r="F23" s="137"/>
      <c r="G23" s="35"/>
      <c r="H23" s="64"/>
    </row>
    <row r="24" spans="1:8" s="26" customFormat="1" ht="15" customHeight="1" x14ac:dyDescent="0.25">
      <c r="A24" s="73" t="s">
        <v>36</v>
      </c>
      <c r="B24" s="17">
        <v>33.5</v>
      </c>
      <c r="C24" s="17">
        <v>31.4</v>
      </c>
      <c r="D24" s="72" t="s">
        <v>26</v>
      </c>
      <c r="F24" s="67"/>
      <c r="G24" s="68"/>
      <c r="H24" s="67"/>
    </row>
    <row r="25" spans="1:8" s="26" customFormat="1" ht="15" customHeight="1" x14ac:dyDescent="0.25">
      <c r="A25" s="73" t="s">
        <v>37</v>
      </c>
      <c r="B25" s="17">
        <v>84.9</v>
      </c>
      <c r="C25" s="17">
        <v>83.2</v>
      </c>
      <c r="D25" s="72" t="s">
        <v>99</v>
      </c>
      <c r="F25" s="67"/>
      <c r="G25" s="68"/>
      <c r="H25" s="67"/>
    </row>
    <row r="26" spans="1:8" s="26" customFormat="1" ht="15" customHeight="1" x14ac:dyDescent="0.25">
      <c r="A26" s="76" t="s">
        <v>104</v>
      </c>
      <c r="B26" s="38">
        <v>1588.2</v>
      </c>
      <c r="C26" s="38">
        <v>1595.1</v>
      </c>
      <c r="D26" s="74" t="s">
        <v>13</v>
      </c>
      <c r="F26" s="67"/>
      <c r="G26" s="68"/>
      <c r="H26" s="67"/>
    </row>
    <row r="27" spans="1:8" s="26" customFormat="1" ht="23.25" customHeight="1" x14ac:dyDescent="0.25">
      <c r="A27" s="76" t="s">
        <v>109</v>
      </c>
      <c r="B27" s="38">
        <v>0</v>
      </c>
      <c r="C27" s="38">
        <v>0</v>
      </c>
      <c r="D27" s="74" t="s">
        <v>14</v>
      </c>
      <c r="E27" s="35"/>
      <c r="F27" s="35"/>
      <c r="H27" s="35"/>
    </row>
    <row r="28" spans="1:8" s="26" customFormat="1" ht="15" customHeight="1" x14ac:dyDescent="0.25">
      <c r="A28" s="73" t="s">
        <v>15</v>
      </c>
      <c r="B28" s="17">
        <v>0</v>
      </c>
      <c r="C28" s="17">
        <v>0</v>
      </c>
      <c r="D28" s="72" t="s">
        <v>16</v>
      </c>
      <c r="F28" s="67"/>
      <c r="G28" s="68"/>
      <c r="H28" s="67"/>
    </row>
    <row r="29" spans="1:8" s="26" customFormat="1" ht="15" customHeight="1" x14ac:dyDescent="0.25">
      <c r="A29" s="73" t="s">
        <v>17</v>
      </c>
      <c r="B29" s="17">
        <v>0</v>
      </c>
      <c r="C29" s="17">
        <v>0</v>
      </c>
      <c r="D29" s="75" t="s">
        <v>18</v>
      </c>
      <c r="F29" s="67"/>
      <c r="G29" s="68"/>
      <c r="H29" s="67"/>
    </row>
    <row r="30" spans="1:8" s="26" customFormat="1" ht="15" customHeight="1" x14ac:dyDescent="0.25">
      <c r="A30" s="19" t="s">
        <v>101</v>
      </c>
      <c r="B30" s="39">
        <v>7710.3</v>
      </c>
      <c r="C30" s="125">
        <v>8801.9999999999982</v>
      </c>
      <c r="D30" s="81" t="s">
        <v>114</v>
      </c>
      <c r="F30" s="67"/>
      <c r="G30" s="68"/>
      <c r="H30" s="67"/>
    </row>
    <row r="31" spans="1:8" ht="34.5" customHeight="1" x14ac:dyDescent="0.25">
      <c r="A31" s="153" t="s">
        <v>136</v>
      </c>
      <c r="B31" s="153"/>
      <c r="C31" s="154" t="s">
        <v>135</v>
      </c>
      <c r="D31" s="156"/>
    </row>
    <row r="33" spans="2:3" x14ac:dyDescent="0.25">
      <c r="B33" s="16"/>
      <c r="C33" s="16"/>
    </row>
    <row r="34" spans="2:3" x14ac:dyDescent="0.25">
      <c r="B34" s="16">
        <f>B7-B8-B9-B10-B11</f>
        <v>1.8474111129762605E-13</v>
      </c>
      <c r="C34" s="16">
        <f>C7-C8-C9-C10-C11</f>
        <v>-1.7053025658242404E-13</v>
      </c>
    </row>
    <row r="35" spans="2:3" x14ac:dyDescent="0.25">
      <c r="B35" s="16">
        <f>B17-B18-B19-B20-B21-B22-B23-B24-B25</f>
        <v>0</v>
      </c>
      <c r="C35" s="16">
        <f>C17-C18-C19-C20-C21-C22-C23-C24-C25</f>
        <v>0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</sheetData>
  <mergeCells count="4">
    <mergeCell ref="A1:D1"/>
    <mergeCell ref="A2:D2"/>
    <mergeCell ref="A31:B31"/>
    <mergeCell ref="C31:D31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6"/>
  <sheetViews>
    <sheetView view="pageBreakPreview" zoomScaleSheetLayoutView="100" workbookViewId="0">
      <selection sqref="A1:D2"/>
    </sheetView>
  </sheetViews>
  <sheetFormatPr defaultRowHeight="15" x14ac:dyDescent="0.25"/>
  <cols>
    <col min="1" max="1" width="30.5703125" customWidth="1"/>
    <col min="2" max="3" width="10.5703125" customWidth="1"/>
    <col min="4" max="4" width="30.5703125" customWidth="1"/>
  </cols>
  <sheetData>
    <row r="1" spans="1:8" ht="24.75" customHeight="1" x14ac:dyDescent="0.25">
      <c r="A1" s="151" t="s">
        <v>153</v>
      </c>
      <c r="B1" s="151"/>
      <c r="C1" s="151"/>
      <c r="D1" s="151"/>
    </row>
    <row r="2" spans="1:8" ht="33" customHeight="1" x14ac:dyDescent="0.25">
      <c r="A2" s="152" t="s">
        <v>154</v>
      </c>
      <c r="B2" s="152"/>
      <c r="C2" s="152"/>
      <c r="D2" s="152"/>
    </row>
    <row r="3" spans="1:8" ht="5.0999999999999996" customHeight="1" x14ac:dyDescent="0.25">
      <c r="A3" s="8"/>
      <c r="B3" s="8"/>
      <c r="C3" s="9"/>
      <c r="D3" s="8"/>
    </row>
    <row r="4" spans="1:8" ht="15" customHeight="1" x14ac:dyDescent="0.25">
      <c r="A4" s="110" t="s">
        <v>116</v>
      </c>
      <c r="B4" s="3"/>
      <c r="C4" s="3"/>
      <c r="D4" s="4" t="s">
        <v>21</v>
      </c>
    </row>
    <row r="5" spans="1:8" ht="16.5" customHeight="1" x14ac:dyDescent="0.25">
      <c r="A5" s="2" t="s">
        <v>0</v>
      </c>
      <c r="B5" s="92">
        <v>2020</v>
      </c>
      <c r="C5" s="92">
        <v>2019</v>
      </c>
      <c r="D5" s="20" t="s">
        <v>1</v>
      </c>
    </row>
    <row r="6" spans="1:8" s="26" customFormat="1" ht="15" customHeight="1" x14ac:dyDescent="0.25">
      <c r="A6" s="2" t="s">
        <v>106</v>
      </c>
      <c r="B6" s="38">
        <v>265.2</v>
      </c>
      <c r="C6" s="38">
        <v>276.60000000000002</v>
      </c>
      <c r="D6" s="74" t="s">
        <v>22</v>
      </c>
      <c r="F6" s="35"/>
      <c r="H6" s="35"/>
    </row>
    <row r="7" spans="1:8" s="26" customFormat="1" ht="28.5" customHeight="1" x14ac:dyDescent="0.25">
      <c r="A7" s="76" t="s">
        <v>107</v>
      </c>
      <c r="B7" s="38">
        <v>426.5</v>
      </c>
      <c r="C7" s="38">
        <v>383.5</v>
      </c>
      <c r="D7" s="74" t="s">
        <v>2</v>
      </c>
      <c r="F7" s="35"/>
      <c r="H7" s="35"/>
    </row>
    <row r="8" spans="1:8" s="26" customFormat="1" ht="15" customHeight="1" x14ac:dyDescent="0.25">
      <c r="A8" s="73" t="s">
        <v>108</v>
      </c>
      <c r="B8" s="17">
        <v>0.7</v>
      </c>
      <c r="C8" s="17">
        <v>2.1</v>
      </c>
      <c r="D8" s="72" t="s">
        <v>3</v>
      </c>
      <c r="F8" s="35"/>
      <c r="H8" s="35"/>
    </row>
    <row r="9" spans="1:8" s="26" customFormat="1" ht="15" customHeight="1" x14ac:dyDescent="0.25">
      <c r="A9" s="73" t="s">
        <v>4</v>
      </c>
      <c r="B9" s="17">
        <v>318.5</v>
      </c>
      <c r="C9" s="17">
        <v>251.3</v>
      </c>
      <c r="D9" s="72" t="s">
        <v>23</v>
      </c>
      <c r="F9" s="35"/>
      <c r="H9" s="35"/>
    </row>
    <row r="10" spans="1:8" s="26" customFormat="1" ht="24.95" customHeight="1" x14ac:dyDescent="0.25">
      <c r="A10" s="73" t="s">
        <v>103</v>
      </c>
      <c r="B10" s="17">
        <v>104.3</v>
      </c>
      <c r="C10" s="17">
        <v>126.4</v>
      </c>
      <c r="D10" s="72" t="s">
        <v>85</v>
      </c>
      <c r="F10" s="35"/>
      <c r="H10" s="35"/>
    </row>
    <row r="11" spans="1:8" s="26" customFormat="1" ht="35.1" customHeight="1" x14ac:dyDescent="0.25">
      <c r="A11" s="73" t="s">
        <v>27</v>
      </c>
      <c r="B11" s="17">
        <v>3</v>
      </c>
      <c r="C11" s="17">
        <v>3.7</v>
      </c>
      <c r="D11" s="72" t="s">
        <v>100</v>
      </c>
      <c r="F11" s="35"/>
      <c r="H11" s="35"/>
    </row>
    <row r="12" spans="1:8" s="26" customFormat="1" ht="15" customHeight="1" x14ac:dyDescent="0.25">
      <c r="A12" s="76" t="s">
        <v>5</v>
      </c>
      <c r="B12" s="38">
        <v>118.2</v>
      </c>
      <c r="C12" s="38">
        <v>223.8</v>
      </c>
      <c r="D12" s="74" t="s">
        <v>6</v>
      </c>
      <c r="F12" s="35"/>
      <c r="H12" s="35"/>
    </row>
    <row r="13" spans="1:8" s="26" customFormat="1" ht="36.75" customHeight="1" x14ac:dyDescent="0.25">
      <c r="A13" s="80" t="s">
        <v>28</v>
      </c>
      <c r="B13" s="47">
        <v>306</v>
      </c>
      <c r="C13" s="38">
        <v>291.10000000000002</v>
      </c>
      <c r="D13" s="74" t="s">
        <v>120</v>
      </c>
      <c r="F13" s="35"/>
      <c r="H13" s="35"/>
    </row>
    <row r="14" spans="1:8" s="26" customFormat="1" ht="15" customHeight="1" x14ac:dyDescent="0.25">
      <c r="A14" s="76" t="s">
        <v>110</v>
      </c>
      <c r="B14" s="38">
        <v>41.8</v>
      </c>
      <c r="C14" s="38">
        <v>39.299999999999997</v>
      </c>
      <c r="D14" s="74" t="s">
        <v>24</v>
      </c>
      <c r="F14" s="35"/>
      <c r="H14" s="35"/>
    </row>
    <row r="15" spans="1:8" s="26" customFormat="1" ht="15" customHeight="1" x14ac:dyDescent="0.25">
      <c r="A15" s="76" t="s">
        <v>29</v>
      </c>
      <c r="B15" s="38">
        <v>93.9</v>
      </c>
      <c r="C15" s="38">
        <v>36.5</v>
      </c>
      <c r="D15" s="74" t="s">
        <v>94</v>
      </c>
      <c r="F15" s="35"/>
      <c r="H15" s="35"/>
    </row>
    <row r="16" spans="1:8" s="26" customFormat="1" ht="15" customHeight="1" x14ac:dyDescent="0.25">
      <c r="A16" s="76" t="s">
        <v>30</v>
      </c>
      <c r="B16" s="38">
        <v>4.0999999999999996</v>
      </c>
      <c r="C16" s="38">
        <v>4</v>
      </c>
      <c r="D16" s="74" t="s">
        <v>25</v>
      </c>
      <c r="F16" s="35"/>
      <c r="H16" s="35"/>
    </row>
    <row r="17" spans="1:8" s="26" customFormat="1" ht="15" customHeight="1" x14ac:dyDescent="0.25">
      <c r="A17" s="76" t="s">
        <v>7</v>
      </c>
      <c r="B17" s="38">
        <v>244.2</v>
      </c>
      <c r="C17" s="38">
        <v>281.20000000000005</v>
      </c>
      <c r="D17" s="74" t="s">
        <v>8</v>
      </c>
      <c r="F17" s="35"/>
      <c r="H17" s="35"/>
    </row>
    <row r="18" spans="1:8" s="26" customFormat="1" ht="27.95" customHeight="1" x14ac:dyDescent="0.25">
      <c r="A18" s="73" t="s">
        <v>31</v>
      </c>
      <c r="B18" s="17">
        <v>32.1</v>
      </c>
      <c r="C18" s="17">
        <v>45.1</v>
      </c>
      <c r="D18" s="72" t="s">
        <v>95</v>
      </c>
      <c r="F18" s="35"/>
      <c r="H18" s="35"/>
    </row>
    <row r="19" spans="1:8" s="26" customFormat="1" ht="15" customHeight="1" x14ac:dyDescent="0.25">
      <c r="A19" s="73" t="s">
        <v>32</v>
      </c>
      <c r="B19" s="17">
        <v>1.2</v>
      </c>
      <c r="C19" s="17">
        <v>1.3</v>
      </c>
      <c r="D19" s="72" t="s">
        <v>96</v>
      </c>
      <c r="F19" s="35"/>
      <c r="H19" s="35"/>
    </row>
    <row r="20" spans="1:8" s="26" customFormat="1" ht="24.95" customHeight="1" x14ac:dyDescent="0.25">
      <c r="A20" s="73" t="s">
        <v>33</v>
      </c>
      <c r="B20" s="17">
        <v>10.6</v>
      </c>
      <c r="C20" s="17">
        <v>7.5</v>
      </c>
      <c r="D20" s="72" t="s">
        <v>97</v>
      </c>
      <c r="F20" s="35"/>
      <c r="H20" s="35"/>
    </row>
    <row r="21" spans="1:8" s="26" customFormat="1" ht="24.95" customHeight="1" x14ac:dyDescent="0.25">
      <c r="A21" s="73" t="s">
        <v>34</v>
      </c>
      <c r="B21" s="17">
        <v>5.3</v>
      </c>
      <c r="C21" s="17">
        <v>5.6</v>
      </c>
      <c r="D21" s="72" t="s">
        <v>98</v>
      </c>
      <c r="F21" s="35"/>
      <c r="H21" s="35"/>
    </row>
    <row r="22" spans="1:8" s="26" customFormat="1" ht="15" customHeight="1" x14ac:dyDescent="0.25">
      <c r="A22" s="73" t="s">
        <v>9</v>
      </c>
      <c r="B22" s="17">
        <v>51.4</v>
      </c>
      <c r="C22" s="17">
        <v>60.3</v>
      </c>
      <c r="D22" s="72" t="s">
        <v>10</v>
      </c>
      <c r="F22" s="35"/>
      <c r="H22" s="35"/>
    </row>
    <row r="23" spans="1:8" s="26" customFormat="1" ht="23.25" customHeight="1" x14ac:dyDescent="0.25">
      <c r="A23" s="73" t="s">
        <v>35</v>
      </c>
      <c r="B23" s="17">
        <v>92</v>
      </c>
      <c r="C23" s="17">
        <v>113</v>
      </c>
      <c r="D23" s="72" t="s">
        <v>11</v>
      </c>
      <c r="E23" s="137"/>
      <c r="F23" s="137"/>
      <c r="G23" s="35"/>
      <c r="H23" s="64"/>
    </row>
    <row r="24" spans="1:8" s="26" customFormat="1" ht="15" customHeight="1" x14ac:dyDescent="0.25">
      <c r="A24" s="73" t="s">
        <v>36</v>
      </c>
      <c r="B24" s="17">
        <v>18</v>
      </c>
      <c r="C24" s="17">
        <v>17.899999999999999</v>
      </c>
      <c r="D24" s="72" t="s">
        <v>26</v>
      </c>
      <c r="F24" s="35"/>
      <c r="H24" s="35"/>
    </row>
    <row r="25" spans="1:8" s="26" customFormat="1" ht="15" customHeight="1" x14ac:dyDescent="0.25">
      <c r="A25" s="73" t="s">
        <v>37</v>
      </c>
      <c r="B25" s="17">
        <v>33.6</v>
      </c>
      <c r="C25" s="17">
        <v>30.5</v>
      </c>
      <c r="D25" s="72" t="s">
        <v>99</v>
      </c>
      <c r="F25" s="35"/>
      <c r="H25" s="35"/>
    </row>
    <row r="26" spans="1:8" s="26" customFormat="1" ht="15" customHeight="1" x14ac:dyDescent="0.25">
      <c r="A26" s="76" t="s">
        <v>12</v>
      </c>
      <c r="B26" s="38">
        <v>849.2</v>
      </c>
      <c r="C26" s="38">
        <v>494</v>
      </c>
      <c r="D26" s="74" t="s">
        <v>13</v>
      </c>
      <c r="F26" s="35"/>
      <c r="H26" s="35"/>
    </row>
    <row r="27" spans="1:8" s="26" customFormat="1" ht="23.25" customHeight="1" x14ac:dyDescent="0.25">
      <c r="A27" s="76" t="s">
        <v>109</v>
      </c>
      <c r="B27" s="38">
        <v>0</v>
      </c>
      <c r="C27" s="38">
        <v>0</v>
      </c>
      <c r="D27" s="74" t="s">
        <v>14</v>
      </c>
      <c r="E27" s="35"/>
      <c r="F27" s="35"/>
      <c r="H27" s="35"/>
    </row>
    <row r="28" spans="1:8" s="26" customFormat="1" ht="15" customHeight="1" x14ac:dyDescent="0.25">
      <c r="A28" s="73" t="s">
        <v>15</v>
      </c>
      <c r="B28" s="17">
        <v>0</v>
      </c>
      <c r="C28" s="17">
        <v>0</v>
      </c>
      <c r="D28" s="72" t="s">
        <v>16</v>
      </c>
      <c r="F28" s="35"/>
      <c r="H28" s="35"/>
    </row>
    <row r="29" spans="1:8" s="26" customFormat="1" ht="15" customHeight="1" x14ac:dyDescent="0.25">
      <c r="A29" s="73" t="s">
        <v>17</v>
      </c>
      <c r="B29" s="17">
        <v>0</v>
      </c>
      <c r="C29" s="17">
        <v>0</v>
      </c>
      <c r="D29" s="75" t="s">
        <v>18</v>
      </c>
      <c r="F29" s="35"/>
      <c r="H29" s="35"/>
    </row>
    <row r="30" spans="1:8" s="26" customFormat="1" ht="15" customHeight="1" x14ac:dyDescent="0.25">
      <c r="A30" s="19" t="s">
        <v>101</v>
      </c>
      <c r="B30" s="39">
        <v>2349.1000000000004</v>
      </c>
      <c r="C30" s="39">
        <v>2030</v>
      </c>
      <c r="D30" s="81" t="s">
        <v>114</v>
      </c>
      <c r="F30" s="35"/>
      <c r="H30" s="35"/>
    </row>
    <row r="33" spans="2:3" x14ac:dyDescent="0.25">
      <c r="B33" s="16"/>
      <c r="C33" s="16"/>
    </row>
    <row r="34" spans="2:3" x14ac:dyDescent="0.25">
      <c r="B34" s="16">
        <f>B7-B8-B9-B10-B11</f>
        <v>1.4210854715202004E-14</v>
      </c>
      <c r="C34" s="16">
        <f>C7-C8-C9-C10-C11</f>
        <v>-3.9968028886505635E-14</v>
      </c>
    </row>
    <row r="35" spans="2:3" x14ac:dyDescent="0.25">
      <c r="B35" s="16">
        <f>B17-B18-B19-B20-B21-B22-B23-B24-B25</f>
        <v>0</v>
      </c>
      <c r="C35" s="16">
        <f>C17-C18-C19-C20-C21-C22-C23-C24-C25</f>
        <v>3.5527136788005009E-14</v>
      </c>
    </row>
    <row r="36" spans="2:3" x14ac:dyDescent="0.25">
      <c r="B36" s="16">
        <f>B30-SUM(B26:B29,B12:B17,B6:B7)</f>
        <v>0</v>
      </c>
      <c r="C36" s="16">
        <f>C30-SUM(C26:C29,C12:C17,C6:C7)</f>
        <v>0</v>
      </c>
    </row>
  </sheetData>
  <mergeCells count="2">
    <mergeCell ref="A1:D1"/>
    <mergeCell ref="A2:D2"/>
  </mergeCells>
  <printOptions horizontalCentered="1"/>
  <pageMargins left="0.59055118110236204" right="0.59055118110236204" top="0.78740157480314998" bottom="0.59055118110236204" header="0.39370078740157499" footer="0.39370078740157499"/>
  <pageSetup paperSize="9" orientation="portrait" r:id="rId1"/>
  <headerFooter>
    <oddHeader>&amp;L&amp;"+,Regular"&amp;7PCBS: National Accounts at Current and Constant Prices 2019&amp;R&amp;"Simplified Arabic,Regular"&amp;1&amp;K00+000ء&amp;7&amp;K01+000PCBS: الحسابات القومية بالاسعار الجارية والثابتة 2019</oddHeader>
    <oddFooter xml:space="preserve">&amp;C&amp;9 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18</vt:i4>
      </vt:variant>
      <vt:variant>
        <vt:lpstr>Named Ranges</vt:lpstr>
      </vt:variant>
      <vt:variant>
        <vt:i4>18</vt:i4>
      </vt:variant>
    </vt:vector>
  </HeadingPairs>
  <TitlesOfParts>
    <vt:vector size="36" baseType="lpstr">
      <vt:lpstr>Con PLT 10 </vt:lpstr>
      <vt:lpstr>con WB10 </vt:lpstr>
      <vt:lpstr>ConGaza10</vt:lpstr>
      <vt:lpstr>P1 PL</vt:lpstr>
      <vt:lpstr>p1 wb</vt:lpstr>
      <vt:lpstr>P1 Gaza</vt:lpstr>
      <vt:lpstr>P2 Pl</vt:lpstr>
      <vt:lpstr>P2 wb</vt:lpstr>
      <vt:lpstr>P2 gaza</vt:lpstr>
      <vt:lpstr>B1 PL</vt:lpstr>
      <vt:lpstr>B1 WB</vt:lpstr>
      <vt:lpstr>B1 gaza</vt:lpstr>
      <vt:lpstr>EX PLT </vt:lpstr>
      <vt:lpstr>EXP WB</vt:lpstr>
      <vt:lpstr>EXP Gaza</vt:lpstr>
      <vt:lpstr>Maj</vt:lpstr>
      <vt:lpstr>Maj (2)</vt:lpstr>
      <vt:lpstr>Maj (3)</vt:lpstr>
      <vt:lpstr>'B1 gaza'!Print_Area</vt:lpstr>
      <vt:lpstr>'B1 PL'!Print_Area</vt:lpstr>
      <vt:lpstr>'B1 WB'!Print_Area</vt:lpstr>
      <vt:lpstr>'Con PLT 10 '!Print_Area</vt:lpstr>
      <vt:lpstr>'con WB10 '!Print_Area</vt:lpstr>
      <vt:lpstr>ConGaza10!Print_Area</vt:lpstr>
      <vt:lpstr>'EX PLT '!Print_Area</vt:lpstr>
      <vt:lpstr>'EXP Gaza'!Print_Area</vt:lpstr>
      <vt:lpstr>'EXP WB'!Print_Area</vt:lpstr>
      <vt:lpstr>Maj!Print_Area</vt:lpstr>
      <vt:lpstr>'Maj (2)'!Print_Area</vt:lpstr>
      <vt:lpstr>'Maj (3)'!Print_Area</vt:lpstr>
      <vt:lpstr>'P1 Gaza'!Print_Area</vt:lpstr>
      <vt:lpstr>'P1 PL'!Print_Area</vt:lpstr>
      <vt:lpstr>'p1 wb'!Print_Area</vt:lpstr>
      <vt:lpstr>'P2 gaza'!Print_Area</vt:lpstr>
      <vt:lpstr>'P2 Pl'!Print_Area</vt:lpstr>
      <vt:lpstr>'P2 wb'!Print_Area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aomar</dc:creator>
  <cp:lastModifiedBy>Rhusein</cp:lastModifiedBy>
  <cp:lastPrinted>2021-12-12T11:58:25Z</cp:lastPrinted>
  <dcterms:created xsi:type="dcterms:W3CDTF">2011-08-29T08:20:30Z</dcterms:created>
  <dcterms:modified xsi:type="dcterms:W3CDTF">2021-12-16T07:57:35Z</dcterms:modified>
</cp:coreProperties>
</file>